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39389\Downloads\"/>
    </mc:Choice>
  </mc:AlternateContent>
  <xr:revisionPtr revIDLastSave="0" documentId="13_ncr:1_{6984916D-E696-4AB1-8C54-ACEEA86373F4}" xr6:coauthVersionLast="47" xr6:coauthVersionMax="47" xr10:uidLastSave="{00000000-0000-0000-0000-000000000000}"/>
  <bookViews>
    <workbookView xWindow="-33017" yWindow="-1706" windowWidth="33120" windowHeight="18000" xr2:uid="{00000000-000D-0000-FFFF-FFFF00000000}"/>
  </bookViews>
  <sheets>
    <sheet name="FY24 LEAP Scorecard (blank)" sheetId="1" r:id="rId1"/>
    <sheet name="Explanation of Criteria" sheetId="2" r:id="rId2"/>
    <sheet name="BLL 2021" sheetId="4" r:id="rId3"/>
  </sheets>
  <definedNames>
    <definedName name="_xlnm._FilterDatabase" localSheetId="2" hidden="1">'BLL 2021'!$A$1:$J$1</definedName>
    <definedName name="APR_2010_PWS_List">#REF!</definedName>
    <definedName name="Duplicate" localSheetId="2">#REF!</definedName>
    <definedName name="Duplicate">#REF!</definedName>
    <definedName name="forERPlist" localSheetId="2">#REF!</definedName>
    <definedName name="forERPlist">#REF!</definedName>
    <definedName name="JAN_2010_PWS_List" localSheetId="2">#REF!</definedName>
    <definedName name="JAN_2010_PWS_List">#REF!</definedName>
    <definedName name="jd" localSheetId="2">#REF!</definedName>
    <definedName name="jd">#REF!</definedName>
    <definedName name="ks" localSheetId="2">#REF!</definedName>
    <definedName name="ks">#REF!</definedName>
    <definedName name="PWS_List_for_Excel" localSheetId="2">#REF!</definedName>
    <definedName name="PWS_List_for_Excel">#REF!</definedName>
    <definedName name="sdmn" localSheetId="2">#REF!</definedName>
    <definedName name="sdmn">#REF!</definedName>
    <definedName name="ThisQuarter_PWS_List" localSheetId="2">#REF!</definedName>
    <definedName name="ThisQuarter_PWS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5" i="4" l="1"/>
  <c r="D135" i="4"/>
  <c r="E135" i="4"/>
  <c r="F135" i="4"/>
  <c r="G135" i="4"/>
  <c r="H135" i="4"/>
  <c r="I135" i="4"/>
  <c r="J135" i="4"/>
  <c r="C104" i="1" l="1"/>
  <c r="C102" i="1"/>
  <c r="C100" i="1"/>
  <c r="C98" i="1"/>
  <c r="E102" i="1"/>
  <c r="E100" i="1"/>
  <c r="E98" i="1" l="1"/>
  <c r="E104" i="1" s="1"/>
  <c r="E3" i="1" s="1"/>
</calcChain>
</file>

<file path=xl/sharedStrings.xml><?xml version="1.0" encoding="utf-8"?>
<sst xmlns="http://schemas.openxmlformats.org/spreadsheetml/2006/main" count="319" uniqueCount="277">
  <si>
    <t>LSL Project Selection Scorecard</t>
  </si>
  <si>
    <t>Points Available</t>
  </si>
  <si>
    <t>Points Awarded</t>
  </si>
  <si>
    <t>General Information = 25%</t>
  </si>
  <si>
    <t>Age of Service Lines</t>
  </si>
  <si>
    <t>Over 75% estimated to be installed prior to 1986</t>
  </si>
  <si>
    <t>Over 50% estimated to be installed prior to 1986</t>
  </si>
  <si>
    <t>Over 25% estimated to be installed prior to 1986</t>
  </si>
  <si>
    <t>Under 25% estimated to be installed prior to 1986</t>
  </si>
  <si>
    <t>Material of Pipes and Connections - Locality Side</t>
  </si>
  <si>
    <t>Over 75% estimated to be lead</t>
  </si>
  <si>
    <t>Over 50% estimated to be lead</t>
  </si>
  <si>
    <t>Over 25% estimated to be lead</t>
  </si>
  <si>
    <t>Unknown material or lead components</t>
  </si>
  <si>
    <t>Under 25% estimated to be lead</t>
  </si>
  <si>
    <t>Material of Pipes and Connections - Homeowner Side</t>
  </si>
  <si>
    <t>Housing Indicator</t>
  </si>
  <si>
    <t>High</t>
  </si>
  <si>
    <t>Average</t>
  </si>
  <si>
    <t>Low</t>
  </si>
  <si>
    <t>Existing LSLs in System</t>
  </si>
  <si>
    <t>yes</t>
  </si>
  <si>
    <t>no</t>
  </si>
  <si>
    <t>Action Level</t>
  </si>
  <si>
    <t>Vulnerable Populations = 50%</t>
  </si>
  <si>
    <t>MHI (Median Household Income)</t>
  </si>
  <si>
    <t>&lt; $30,000</t>
  </si>
  <si>
    <r>
      <t xml:space="preserve">$30,000 </t>
    </r>
    <r>
      <rPr>
        <u/>
        <sz val="11"/>
        <color theme="1"/>
        <rFont val="Calibri"/>
        <family val="2"/>
        <scheme val="minor"/>
      </rPr>
      <t>&lt;</t>
    </r>
    <r>
      <rPr>
        <sz val="11"/>
        <color theme="1"/>
        <rFont val="Calibri"/>
        <family val="2"/>
        <scheme val="minor"/>
      </rPr>
      <t xml:space="preserve"> $37,000</t>
    </r>
  </si>
  <si>
    <r>
      <t xml:space="preserve">$37,001 </t>
    </r>
    <r>
      <rPr>
        <u/>
        <sz val="11"/>
        <color theme="1"/>
        <rFont val="Calibri"/>
        <family val="2"/>
        <scheme val="minor"/>
      </rPr>
      <t>&lt;</t>
    </r>
    <r>
      <rPr>
        <sz val="11"/>
        <color theme="1"/>
        <rFont val="Calibri"/>
        <family val="2"/>
        <scheme val="minor"/>
      </rPr>
      <t xml:space="preserve"> $45,000</t>
    </r>
  </si>
  <si>
    <r>
      <t xml:space="preserve">$45,001 </t>
    </r>
    <r>
      <rPr>
        <u/>
        <sz val="11"/>
        <color theme="1"/>
        <rFont val="Calibri"/>
        <family val="2"/>
        <scheme val="minor"/>
      </rPr>
      <t>&lt;</t>
    </r>
    <r>
      <rPr>
        <sz val="11"/>
        <color theme="1"/>
        <rFont val="Calibri"/>
        <family val="2"/>
        <scheme val="minor"/>
      </rPr>
      <t xml:space="preserve"> $54,000</t>
    </r>
  </si>
  <si>
    <r>
      <t xml:space="preserve">$54,001 </t>
    </r>
    <r>
      <rPr>
        <u/>
        <sz val="11"/>
        <color theme="1"/>
        <rFont val="Calibri"/>
        <family val="2"/>
        <scheme val="minor"/>
      </rPr>
      <t>&lt;</t>
    </r>
    <r>
      <rPr>
        <sz val="11"/>
        <color theme="1"/>
        <rFont val="Calibri"/>
        <family val="2"/>
        <scheme val="minor"/>
      </rPr>
      <t xml:space="preserve"> $66,000</t>
    </r>
  </si>
  <si>
    <t>&gt; $66,000</t>
  </si>
  <si>
    <t>Environmental Justice</t>
  </si>
  <si>
    <t>Average Blood Lead Levels in Children (&lt; 6 yr)</t>
  </si>
  <si>
    <t>at least one reported case 45-70+ micrograms/dL</t>
  </si>
  <si>
    <t>at least one reported case 15-44 micrograms/dL</t>
  </si>
  <si>
    <t>no reported cases</t>
  </si>
  <si>
    <t>Poverty Indicator</t>
  </si>
  <si>
    <t>Pre-K Enrollment Indicator</t>
  </si>
  <si>
    <t>History of Lead = 15%</t>
  </si>
  <si>
    <t>Lead components only or unknown</t>
  </si>
  <si>
    <t>LSL Inventory Present</t>
  </si>
  <si>
    <t>LSL inventory has already been completed</t>
  </si>
  <si>
    <t>LSL inventory work has already started</t>
  </si>
  <si>
    <t>LSL inventory work has not begun</t>
  </si>
  <si>
    <t>Service Line Inspection Methods</t>
  </si>
  <si>
    <t>N/A - LSL inventory has already been completed</t>
  </si>
  <si>
    <t>Inspection methods have been selected</t>
  </si>
  <si>
    <t>Inspection methods have been researched</t>
  </si>
  <si>
    <t>No work has been done with inspection methods</t>
  </si>
  <si>
    <t>Project Schedule</t>
  </si>
  <si>
    <t>Project Schedule has been described in detail</t>
  </si>
  <si>
    <t>Project Schedule includes general timeline</t>
  </si>
  <si>
    <t>No Project Schedule has been provided</t>
  </si>
  <si>
    <t>LSL Replacement Plan</t>
  </si>
  <si>
    <t>LSL Replacement Plan has been described in detail</t>
  </si>
  <si>
    <t>No LSL Replacement Plan has been provided</t>
  </si>
  <si>
    <t>LSL Replacement Model</t>
  </si>
  <si>
    <t>LSL Replacement Model has been described in detail</t>
  </si>
  <si>
    <t>LSL Replacement Model includes general information</t>
  </si>
  <si>
    <t>No LSL Replacement Model has been selected</t>
  </si>
  <si>
    <t>Population Density Indicator</t>
  </si>
  <si>
    <t>Independent LSL Project</t>
  </si>
  <si>
    <t xml:space="preserve">Other construction project ID number: </t>
  </si>
  <si>
    <t>Readiness to Proceed = 10%</t>
  </si>
  <si>
    <t>LSLR Only: 20 bonus points</t>
  </si>
  <si>
    <t>-5pts</t>
  </si>
  <si>
    <t>Project Name</t>
  </si>
  <si>
    <t>Applicant Name</t>
  </si>
  <si>
    <t>Date</t>
  </si>
  <si>
    <t>Total Score</t>
  </si>
  <si>
    <t>Peer Reviewer</t>
  </si>
  <si>
    <t>Primary Reviewer</t>
  </si>
  <si>
    <t>https://www.lslr-collaborative.org/intro-to-lsl-replacement.html</t>
  </si>
  <si>
    <t>https://www.epa.gov/ground-water-and-drinking-water/basic-information-about-lead-drinking-water</t>
  </si>
  <si>
    <t>The lower the Median Household Income (MHI), the greater the need for funding. Washington DC recently published a study that found that in areas with lower MHI values, there were also lower rates of voluntary customer-intiated LSLRs because the upfront costs were too high to afford. They also found that lower MHI areas represented a higher percentage of African American/Black residents, meaning that this population faced greater environmental injustice compared to the non-African American/Black residents in Washington DC. Applicants reporting a lower MHI value should be scored higher.</t>
  </si>
  <si>
    <t>https://www.edf.org/sites/default/files/u4296/LeadPipe_EnvironJustice_AU%20and%20EDF%20Report.pdf</t>
  </si>
  <si>
    <t>https://apps.vdh.virginia.gov/omhhe/hoi/youth-well-being-index</t>
  </si>
  <si>
    <t>Total Points</t>
  </si>
  <si>
    <t>LSLR Bonus</t>
  </si>
  <si>
    <t>Final Score</t>
  </si>
  <si>
    <t>Other Const Project</t>
  </si>
  <si>
    <t>Any applicants that have previously encountered lead or lead components in their system (with supporting documentation) should score higher than applicants who have not encountered lead in their system.</t>
  </si>
  <si>
    <t>The Climate and Economic Justice Screening Tool (CEJST) released by the White House indicates census tracts that are overburdened and underserved. Any areas that are shaded are considered disadvantaged communities. Potential project areas serving disadvantaged communities indicated by the CEJST should score higher.</t>
  </si>
  <si>
    <t>https://screeningtool.geoplatform.gov/en/#3/33.47/-97.5</t>
  </si>
  <si>
    <t>Yes</t>
  </si>
  <si>
    <t>No</t>
  </si>
  <si>
    <t>Under 10 ppb</t>
  </si>
  <si>
    <t>15 ppb (0.015ml/L) - Action Level</t>
  </si>
  <si>
    <t>10 ppb (0.010ml/L) - Trigger Level</t>
  </si>
  <si>
    <t>does not include disadvantaged communities</t>
  </si>
  <si>
    <t>does include disadvantaged communities</t>
  </si>
  <si>
    <t>at least one reported case 3.5-14 micrograms/dL</t>
  </si>
  <si>
    <t>General Information</t>
  </si>
  <si>
    <t>History of Lead</t>
  </si>
  <si>
    <t>Vulnerable Populations</t>
  </si>
  <si>
    <t>Readiness to Proceed</t>
  </si>
  <si>
    <t>Scoring Tally</t>
  </si>
  <si>
    <t>Applicants with a completed LSL Inventory will score the highest, followed by applicants who have started work on recording their inventory. This helps VDH to address the Lead and Copper Rule Revisons that require Virginia to keep an inventory. LSL inventories should contain the service line material on both the public and privates sides as well as the date of service if replacement has occurred.</t>
  </si>
  <si>
    <t>Applicants with detailed project schedules reflect the most project readiness and planning and will score the highest.</t>
  </si>
  <si>
    <t>Applicants with detailed descriptions of their LSL Replacement Model (Rebate, Contract, or Hybrid) tend to be further along in progress. They reflect the most project readiness and planning and will score the highest.</t>
  </si>
  <si>
    <t>LSL Replacement Model (Rebate, Contract, or Hybrid)</t>
  </si>
  <si>
    <t>Applicants with detailed LSL Replacement Plans tend to be further along in progress. They reflect the most project readiness and planning and will score the highest. LSL Replacement Plans are required by the LCRR and must be submitted to the ODW Field Offices by the October 16, 2024 deadline.</t>
  </si>
  <si>
    <t>Explanation of Scoring Criteria</t>
  </si>
  <si>
    <t>-5 Points</t>
  </si>
  <si>
    <t>If the LSL application is part of another construction project, it should be given lower priority since the applicant will have 2 chances to be approved for funding (one chance when applying for Construction funding and another chance when applying for LSL funding).</t>
  </si>
  <si>
    <t>LSL Replacement Plan includes general information</t>
  </si>
  <si>
    <t>Very Low (light green)</t>
  </si>
  <si>
    <t>Very High (dark green)</t>
  </si>
  <si>
    <r>
      <t xml:space="preserve">Congress banned the use of lead pipes and leaded solder in 1986. Therefore, homes built before 1986 have a higher likelihood of containing lead service lines. The greater the estimated number of service lines installed prior to 1986, the higher the applicant should score. 
</t>
    </r>
    <r>
      <rPr>
        <i/>
        <sz val="11.5"/>
        <color theme="8"/>
        <rFont val="Calibri"/>
        <family val="2"/>
        <scheme val="minor"/>
      </rPr>
      <t>Note: For applications that do not specify the age of service lines, search for the locality on Zillow.com, then look at the total number of homes. Click on "More" and use 1986 for the Max Year. Use this new [(number of homes / total) * 100%] to get an estimate of the % of homes older than 1986.</t>
    </r>
  </si>
  <si>
    <r>
      <t xml:space="preserve">The locality side is more commonly referred to as the "public" side of the service line. The locality and homeowner sides may have been installed/replaced at different times. The greater the estimate of pipe material to be lead, the higher the applicant should score.
</t>
    </r>
    <r>
      <rPr>
        <i/>
        <sz val="11.5"/>
        <color theme="8"/>
        <rFont val="Calibri"/>
        <family val="2"/>
        <scheme val="minor"/>
      </rPr>
      <t>Note: For applications that do not specify the material of pipes and connections on the locality side, choose "unknown material."</t>
    </r>
  </si>
  <si>
    <r>
      <t xml:space="preserve">The homeowner side is more commonly referred to as the "private" side of the service line. The locality and homeowner sides may have been installed/replaced at different times. Under the LCCR, "unknown" materials would be considered lead. The greater the estimate of pipe material to be lead, the higher the applicant should score.
</t>
    </r>
    <r>
      <rPr>
        <i/>
        <sz val="11.5"/>
        <color theme="8"/>
        <rFont val="Calibri"/>
        <family val="2"/>
        <scheme val="minor"/>
      </rPr>
      <t>Note: For applications that do not specify the material of pipes and connections on the homeowner side, choose "unknown material."</t>
    </r>
  </si>
  <si>
    <r>
      <t xml:space="preserve">There is no safe level of lead (MCLG = 0). Young children, infants, and fetuses are highly vulnerable to lead and can suffer various physical and behavioral side effects. The CDC recommends that public actions be taken when the level of lead in a child's blood is 5 micrograms/deciliter or more. VDH reports blood lead levels in children under the age of 6 annually. Applicants that are in a county/city with a greater number of higher reported blood lead levels in children should score higher. </t>
    </r>
    <r>
      <rPr>
        <sz val="11.5"/>
        <color rgb="FFFF0000"/>
        <rFont val="Calibri"/>
        <family val="2"/>
        <scheme val="minor"/>
      </rPr>
      <t xml:space="preserve">Refer to tab BLL for BLL levels.
</t>
    </r>
    <r>
      <rPr>
        <i/>
        <sz val="11.5"/>
        <color theme="8"/>
        <rFont val="Calibri"/>
        <family val="2"/>
        <scheme val="minor"/>
      </rPr>
      <t>Note: If a tie breaker is needed, the applicant with the higher total number of cases should rank higher.</t>
    </r>
  </si>
  <si>
    <r>
      <t xml:space="preserve">The Pre-K Enrollment Indicator is defined as the number of 3 and 4 year old children enrolled in nursery or preschool programs. It is one of the eight indicators comprising the Youth Well-Being Index from VDH. Use of the Pre-K Enrollment Indicator is intended to target areas with a high proportion of young children. Infants, young children, and pregnant women are the most vulnerable to lead exposure. The higher the Pre-K Enrollment value, the more likely lead remediation efforts will have an effect on decreasing lead exposure to these specific populations. Therefore, applicants with a higher Pre-K Enrollment value should score higher. 
</t>
    </r>
    <r>
      <rPr>
        <i/>
        <sz val="11.5"/>
        <color theme="8"/>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</si>
  <si>
    <r>
      <t xml:space="preserve">Applicants with a completed LSL Inventory will score the highest as no further work needs to be done, followed by applicants who have started to inspect their service line materials since these projects are much further along in their progress. Those who have not selected a service line inspection method yet will score lower.
</t>
    </r>
    <r>
      <rPr>
        <i/>
        <sz val="11.5"/>
        <color theme="8"/>
        <rFont val="Calibri"/>
        <family val="2"/>
        <scheme val="minor"/>
      </rPr>
      <t>Note: The selected service line inspection method(s) must be approved by the ODW Field Office staff prior to proceeding forward with the project.</t>
    </r>
  </si>
  <si>
    <t>LSLR Only: 20 Bonus Points</t>
  </si>
  <si>
    <t>FY24 LEAP Project Selection Scorecard</t>
  </si>
  <si>
    <t>Total</t>
  </si>
  <si>
    <t>Wythe</t>
  </si>
  <si>
    <t>Wise</t>
  </si>
  <si>
    <t>Williamsburg</t>
  </si>
  <si>
    <t>Waynesboro</t>
  </si>
  <si>
    <t>Warren</t>
  </si>
  <si>
    <t>Sussex</t>
  </si>
  <si>
    <t>Southampton</t>
  </si>
  <si>
    <t>Smyth</t>
  </si>
  <si>
    <t>Scott</t>
  </si>
  <si>
    <t>Russell</t>
  </si>
  <si>
    <t>Rockbridge</t>
  </si>
  <si>
    <t>Roanoke County</t>
  </si>
  <si>
    <t>Richmond County</t>
  </si>
  <si>
    <t>Radford</t>
  </si>
  <si>
    <t>Powhatan</t>
  </si>
  <si>
    <t>Poquoson</t>
  </si>
  <si>
    <t>Norton</t>
  </si>
  <si>
    <t>Martinsville</t>
  </si>
  <si>
    <t>Lexington</t>
  </si>
  <si>
    <t>King William</t>
  </si>
  <si>
    <t>King George</t>
  </si>
  <si>
    <t>James City</t>
  </si>
  <si>
    <t>Isle of Wight</t>
  </si>
  <si>
    <t>Highland</t>
  </si>
  <si>
    <t>Greensville</t>
  </si>
  <si>
    <t>Greene</t>
  </si>
  <si>
    <t>Gloucester</t>
  </si>
  <si>
    <t>Giles</t>
  </si>
  <si>
    <t>Galax</t>
  </si>
  <si>
    <t>Franklin City</t>
  </si>
  <si>
    <t>Falls Church</t>
  </si>
  <si>
    <t>Fairfax City</t>
  </si>
  <si>
    <t>Dickenson</t>
  </si>
  <si>
    <t>Colonial Heights</t>
  </si>
  <si>
    <t>Carroll</t>
  </si>
  <si>
    <t>Buena Vista City</t>
  </si>
  <si>
    <t>Buckingham</t>
  </si>
  <si>
    <t>Buchanan</t>
  </si>
  <si>
    <t>Bristol</t>
  </si>
  <si>
    <t>Bland</t>
  </si>
  <si>
    <t>Augusta</t>
  </si>
  <si>
    <t>Alleghany</t>
  </si>
  <si>
    <t>Washington</t>
  </si>
  <si>
    <t>Surry</t>
  </si>
  <si>
    <t>Rappahannock</t>
  </si>
  <si>
    <t>Pulaski</t>
  </si>
  <si>
    <t>Prince George</t>
  </si>
  <si>
    <t>Patrick</t>
  </si>
  <si>
    <t>Page</t>
  </si>
  <si>
    <t>New Kent</t>
  </si>
  <si>
    <t>Montgomery</t>
  </si>
  <si>
    <t>Lee</t>
  </si>
  <si>
    <t>Lancaster</t>
  </si>
  <si>
    <t>King and Queen</t>
  </si>
  <si>
    <t>Hopewell</t>
  </si>
  <si>
    <t>Henry</t>
  </si>
  <si>
    <t>Grayson</t>
  </si>
  <si>
    <t>Goochland</t>
  </si>
  <si>
    <t>Franklin County</t>
  </si>
  <si>
    <t>Floyd</t>
  </si>
  <si>
    <t>Emporia</t>
  </si>
  <si>
    <t>Dinwiddie</t>
  </si>
  <si>
    <t>Cumberland</t>
  </si>
  <si>
    <t>Craig</t>
  </si>
  <si>
    <t>Clarke</t>
  </si>
  <si>
    <t>Charles City</t>
  </si>
  <si>
    <t>Caroline</t>
  </si>
  <si>
    <t>Campbell</t>
  </si>
  <si>
    <t>Brunswick</t>
  </si>
  <si>
    <t>Bath</t>
  </si>
  <si>
    <t>Appomattox</t>
  </si>
  <si>
    <t>Tazewell</t>
  </si>
  <si>
    <t>Staunton</t>
  </si>
  <si>
    <t>Prince Edward</t>
  </si>
  <si>
    <t>Nottoway</t>
  </si>
  <si>
    <t>Middlesex</t>
  </si>
  <si>
    <t>Mathews</t>
  </si>
  <si>
    <t>Manassas Park</t>
  </si>
  <si>
    <t>Madison</t>
  </si>
  <si>
    <t>Essex</t>
  </si>
  <si>
    <t>Covington</t>
  </si>
  <si>
    <t>Chesterfield</t>
  </si>
  <si>
    <t>Charlotte</t>
  </si>
  <si>
    <t>York</t>
  </si>
  <si>
    <t>Winchester</t>
  </si>
  <si>
    <t>Westmoreland</t>
  </si>
  <si>
    <t>Suffolk</t>
  </si>
  <si>
    <t>Salem</t>
  </si>
  <si>
    <t>Rockingham</t>
  </si>
  <si>
    <t>Orange</t>
  </si>
  <si>
    <t>Northumberland</t>
  </si>
  <si>
    <t>Northampton</t>
  </si>
  <si>
    <t>Nelson</t>
  </si>
  <si>
    <t>Hanover</t>
  </si>
  <si>
    <t>Halifax</t>
  </si>
  <si>
    <t>Culpeper</t>
  </si>
  <si>
    <t>Botetourt</t>
  </si>
  <si>
    <t>Bedford</t>
  </si>
  <si>
    <t>Amherst</t>
  </si>
  <si>
    <t>Shenandoah</t>
  </si>
  <si>
    <t>Mecklenburg</t>
  </si>
  <si>
    <t>Louisa</t>
  </si>
  <si>
    <t>Fluvanna</t>
  </si>
  <si>
    <t>Fauquier</t>
  </si>
  <si>
    <t>Pittsylvania</t>
  </si>
  <si>
    <t>Lunenburg</t>
  </si>
  <si>
    <t>Hampton</t>
  </si>
  <si>
    <t>Virginia Beach</t>
  </si>
  <si>
    <t>Spotsylvania</t>
  </si>
  <si>
    <t>Petersburg</t>
  </si>
  <si>
    <t>Manassas City</t>
  </si>
  <si>
    <t>Frederick</t>
  </si>
  <si>
    <t>Amelia</t>
  </si>
  <si>
    <t>Portsmouth</t>
  </si>
  <si>
    <t>Arlington</t>
  </si>
  <si>
    <t>Stafford</t>
  </si>
  <si>
    <t>Charlottesville</t>
  </si>
  <si>
    <t>Albemarle</t>
  </si>
  <si>
    <t>Accomack</t>
  </si>
  <si>
    <t>Harrisonburg</t>
  </si>
  <si>
    <t>Danville</t>
  </si>
  <si>
    <t>Chesapeake</t>
  </si>
  <si>
    <t>Norfolk</t>
  </si>
  <si>
    <t>Fredericksburg</t>
  </si>
  <si>
    <t>Lynchburg</t>
  </si>
  <si>
    <t>Loudoun</t>
  </si>
  <si>
    <t>Roanoke City</t>
  </si>
  <si>
    <r>
      <rPr>
        <b/>
        <sz val="11"/>
        <color theme="1"/>
        <rFont val="Calibri"/>
        <family val="2"/>
        <scheme val="minor"/>
      </rPr>
      <t>Bold</t>
    </r>
    <r>
      <rPr>
        <sz val="11"/>
        <color theme="1"/>
        <rFont val="Calibri"/>
        <family val="2"/>
        <scheme val="minor"/>
      </rPr>
      <t xml:space="preserve"> = Localities where we currently have LSLR projects</t>
    </r>
  </si>
  <si>
    <t>Newport News</t>
  </si>
  <si>
    <t>Alexandria</t>
  </si>
  <si>
    <t>804-864-8093</t>
  </si>
  <si>
    <t>andrew.tran@vdh.virginia.gov</t>
  </si>
  <si>
    <t>Prince William</t>
  </si>
  <si>
    <t>Andrew Tran, Toxic Substances Epidemiologist</t>
  </si>
  <si>
    <t>Henrico</t>
  </si>
  <si>
    <t>Childhood Lead Poisoning Prevention Program (CLPPP)</t>
  </si>
  <si>
    <t>Richmond City</t>
  </si>
  <si>
    <t>The following data was compiled and provided by:</t>
  </si>
  <si>
    <t>Fairfax</t>
  </si>
  <si>
    <t>2021 Blood Lead Levels (BLL) in Children &lt; 6 Years Old</t>
  </si>
  <si>
    <t>BLL 70+</t>
  </si>
  <si>
    <t>BLL 45-69</t>
  </si>
  <si>
    <t>BLL 20-44</t>
  </si>
  <si>
    <t>BLL 15-19</t>
  </si>
  <si>
    <t>BLL 10-14</t>
  </si>
  <si>
    <t>BLL 5-9</t>
  </si>
  <si>
    <t>Cases</t>
  </si>
  <si>
    <t>Population</t>
  </si>
  <si>
    <t>FIPS</t>
  </si>
  <si>
    <t>County</t>
  </si>
  <si>
    <t>Housing Indicator - https://apps.vdh.virginia.gov/omhhe/hoi/youth-well-being-index</t>
  </si>
  <si>
    <r>
      <t xml:space="preserve">Under the Lead and Copper Rule (LCR), water systems must control the corrosivity of the water to prevent lead and also collect tap samples from sites that are more likely to contain lead. According to the LCR, if more than 10% of tap water samples exceed the lead action level of 15 parts per billion, then the water system is required to take action in the form of optimizing their corrosion control treatment, educating the public, and LSLR. Applicants with a higher action level should score higher. </t>
    </r>
    <r>
      <rPr>
        <sz val="11.5"/>
        <color rgb="FFFF0000"/>
        <rFont val="Calibri"/>
        <family val="2"/>
        <scheme val="minor"/>
      </rPr>
      <t>Search by PWS ID number.</t>
    </r>
  </si>
  <si>
    <t>Poverty Indicator - https://apps.vdh.virginia.gov/omhhe/hoi/youth-well-being-index</t>
  </si>
  <si>
    <t>Pre-K Enrollment Indicator - https://apps.vdh.virginia.gov/omhhe/hoi/youth-well-being-index</t>
  </si>
  <si>
    <t>Population Density Indicator - https://apps.vdh.virginia.gov/omhhe/hoi/youth-well-being-index</t>
  </si>
  <si>
    <t>Environmental Justice - https://screeningtool.geoplatform.gov/en/#11.54/37.6647/-77.4879</t>
  </si>
  <si>
    <r>
      <t xml:space="preserve">The Poverty Indicator is an indicator of stress caused by econonic conditions, including measures of the proportion of children living in poverty, living in households receiving Supplemental Security Income and the proportion of households receiving public assistance. It is one of the eight indicators comprising the Youth Well-Being Index from VDH. Use of the Poverty Indicator is intended to target households in disadvantaged areas that may not be able to afford the costs associated with LSL replacement. Furthermore, families living in disadvantaged communities tend to live in older buildings, which are more likely to contain lead or lead components. The lower the Poverty Indicator value, the more likely the area qualifies as disadvantaged. Therefore, applicants with a lower Poverty Indicator value should score higher.
</t>
    </r>
    <r>
      <rPr>
        <i/>
        <sz val="11.5"/>
        <color theme="8"/>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</si>
  <si>
    <r>
      <t xml:space="preserve">The Housing Indicator is an indicator of housing quality that includes the proportion of housing units built before 1951 and without plumbing facilities, along with the proportion of overcrowded households defined as more than two occupants per room. It is one of the eight indicators comprising the Youth Well-Being Index from VDH. Use of the Housing Indicator is intended to target areas with older homes built prior to the 1986 Federal ban on lead in plumbing. The lower the Housing Indicator value, the more likely the area contains homes that have lead or lead components. Furthermore, the lower the housing occupancy, the greater the number of individuals exposed to lead. Therefore, applicants with a lower Housing Indicator value should score higher. 
</t>
    </r>
    <r>
      <rPr>
        <i/>
        <sz val="11.5"/>
        <color theme="8"/>
        <rFont val="Calibri"/>
        <family val="2"/>
        <scheme val="minor"/>
      </rPr>
      <t>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t>
    </r>
  </si>
  <si>
    <t xml:space="preserve">The Population Density Indicator is defined as the number of persons per square mile in the census tract. It is one of the eight indicators comprising the Youth Well-Being Index from VDH. Use of the Population Density Indicator is intended to estimate the number of people to benefit from LSL replacement and act as a tie breaker. Multi-unit family homes are more likely to have a greater number of individuals per household/LSL and can contribute to higher Population Density values. The higher the Population Density value, the more individuals will benefit from LSLR. Therefore, applicants with a higher Population Density value should score higher.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</si>
</sst>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1"/>
      <color theme="1"/>
      <name val="Calibri"/>
      <family val="2"/>
      <scheme val="minor"/>
    </font>
    <font>
      <sz val="14"/>
      <color theme="1"/>
      <name val="Calibri"/>
      <family val="2"/>
      <scheme val="minor"/>
    </font>
    <font>
      <u/>
      <sz val="11"/>
      <color theme="1"/>
      <name val="Calibri"/>
      <family val="2"/>
      <scheme val="minor"/>
    </font>
    <font>
      <sz val="11"/>
      <name val="Calibri"/>
      <family val="2"/>
      <scheme val="minor"/>
    </font>
    <font>
      <b/>
      <sz val="11"/>
      <color rgb="FF005AB5"/>
      <name val="Calibri"/>
      <family val="2"/>
      <scheme val="minor"/>
    </font>
    <font>
      <sz val="11"/>
      <color rgb="FF005AB5"/>
      <name val="Calibri"/>
      <family val="2"/>
      <scheme val="minor"/>
    </font>
    <font>
      <b/>
      <sz val="11"/>
      <color rgb="FFDC3220"/>
      <name val="Calibri"/>
      <family val="2"/>
      <scheme val="minor"/>
    </font>
    <font>
      <sz val="11"/>
      <color rgb="FFDC3220"/>
      <name val="Calibri"/>
      <family val="2"/>
      <scheme val="minor"/>
    </font>
    <font>
      <u/>
      <sz val="11"/>
      <color theme="10"/>
      <name val="Calibri"/>
      <family val="2"/>
      <scheme val="minor"/>
    </font>
    <font>
      <b/>
      <sz val="16"/>
      <color theme="1"/>
      <name val="Calibri"/>
      <family val="2"/>
      <scheme val="minor"/>
    </font>
    <font>
      <sz val="11.5"/>
      <color theme="1"/>
      <name val="Calibri"/>
      <family val="2"/>
      <scheme val="minor"/>
    </font>
    <font>
      <b/>
      <sz val="11.5"/>
      <color theme="1"/>
      <name val="Calibri"/>
      <family val="2"/>
      <scheme val="minor"/>
    </font>
    <font>
      <i/>
      <sz val="11.5"/>
      <color theme="8"/>
      <name val="Calibri"/>
      <family val="2"/>
      <scheme val="minor"/>
    </font>
    <font>
      <u/>
      <sz val="11.5"/>
      <color theme="10"/>
      <name val="Calibri"/>
      <family val="2"/>
      <scheme val="minor"/>
    </font>
    <font>
      <sz val="11.5"/>
      <color rgb="FFFF0000"/>
      <name val="Calibri"/>
      <family val="2"/>
      <scheme val="minor"/>
    </font>
    <font>
      <sz val="11.5"/>
      <color rgb="FF005AB5"/>
      <name val="Calibri"/>
      <family val="2"/>
      <scheme val="minor"/>
    </font>
    <font>
      <b/>
      <sz val="11.5"/>
      <color rgb="FF005AB5"/>
      <name val="Calibri"/>
      <family val="2"/>
      <scheme val="minor"/>
    </font>
    <font>
      <u/>
      <sz val="11.5"/>
      <color rgb="FF005AB5"/>
      <name val="Calibri"/>
      <family val="2"/>
      <scheme val="minor"/>
    </font>
    <font>
      <sz val="11.5"/>
      <color rgb="FFDC3220"/>
      <name val="Calibri"/>
      <family val="2"/>
      <scheme val="minor"/>
    </font>
    <font>
      <b/>
      <sz val="11.5"/>
      <color rgb="FFDC3220"/>
      <name val="Calibri"/>
      <family val="2"/>
      <scheme val="minor"/>
    </font>
    <font>
      <u/>
      <sz val="11.5"/>
      <color rgb="FFDC3220"/>
      <name val="Calibri"/>
      <family val="2"/>
      <scheme val="minor"/>
    </font>
    <font>
      <i/>
      <sz val="11"/>
      <color theme="1"/>
      <name val="Calibri"/>
      <family val="2"/>
      <scheme val="minor"/>
    </font>
    <font>
      <b/>
      <u/>
      <sz val="11"/>
      <name val="Calibri"/>
      <family val="2"/>
      <scheme val="minor"/>
    </font>
    <font>
      <b/>
      <u/>
      <sz val="11"/>
      <color rgb="FF005AB5"/>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88">
    <xf numFmtId="0" fontId="0" fillId="0" borderId="0" xfId="0"/>
    <xf numFmtId="0" fontId="1" fillId="2" borderId="2" xfId="0" applyFont="1" applyFill="1" applyBorder="1" applyAlignment="1">
      <alignment vertical="center" wrapText="1"/>
    </xf>
    <xf numFmtId="0" fontId="0" fillId="0" borderId="1" xfId="0" applyBorder="1" applyAlignment="1">
      <alignment vertical="center"/>
    </xf>
    <xf numFmtId="164" fontId="0" fillId="0" borderId="1" xfId="0" applyNumberFormat="1" applyBorder="1" applyAlignment="1">
      <alignment vertical="center" wrapText="1"/>
    </xf>
    <xf numFmtId="0" fontId="0" fillId="0" borderId="1" xfId="0" applyBorder="1" applyAlignment="1">
      <alignment horizontal="left" vertical="center"/>
    </xf>
    <xf numFmtId="0" fontId="0" fillId="0" borderId="0" xfId="0" applyAlignment="1">
      <alignment vertical="center"/>
    </xf>
    <xf numFmtId="1" fontId="0" fillId="0" borderId="1" xfId="0" applyNumberFormat="1" applyBorder="1" applyAlignment="1">
      <alignment vertical="center" wrapText="1"/>
    </xf>
    <xf numFmtId="0" fontId="5" fillId="2" borderId="2" xfId="0" applyFont="1" applyFill="1" applyBorder="1" applyAlignment="1">
      <alignment vertical="center" wrapText="1"/>
    </xf>
    <xf numFmtId="0" fontId="6" fillId="0" borderId="1" xfId="0" applyFont="1" applyBorder="1" applyAlignment="1">
      <alignment horizontal="left" vertical="center"/>
    </xf>
    <xf numFmtId="164" fontId="6" fillId="0" borderId="1" xfId="0" applyNumberFormat="1" applyFont="1" applyBorder="1" applyAlignment="1">
      <alignment vertical="center" wrapText="1"/>
    </xf>
    <xf numFmtId="0" fontId="6" fillId="0" borderId="1" xfId="0" applyFont="1" applyBorder="1" applyAlignment="1">
      <alignment vertical="center"/>
    </xf>
    <xf numFmtId="1" fontId="6" fillId="0" borderId="1" xfId="0" applyNumberFormat="1" applyFont="1" applyBorder="1" applyAlignment="1">
      <alignment vertical="center" wrapText="1"/>
    </xf>
    <xf numFmtId="0" fontId="7" fillId="2" borderId="2" xfId="0" applyFont="1" applyFill="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vertical="center"/>
    </xf>
    <xf numFmtId="0" fontId="0" fillId="0" borderId="0" xfId="0" applyAlignment="1"/>
    <xf numFmtId="0" fontId="0" fillId="0" borderId="0" xfId="0" applyAlignment="1">
      <alignment vertical="center" wrapText="1"/>
    </xf>
    <xf numFmtId="0" fontId="12" fillId="2" borderId="1" xfId="0" applyFont="1" applyFill="1" applyBorder="1" applyAlignment="1">
      <alignment horizontal="left" vertical="center" wrapText="1"/>
    </xf>
    <xf numFmtId="0" fontId="11" fillId="0" borderId="1" xfId="0" applyFont="1" applyBorder="1" applyAlignment="1">
      <alignment vertical="center" wrapText="1"/>
    </xf>
    <xf numFmtId="0" fontId="14" fillId="0" borderId="1" xfId="1" applyFont="1" applyBorder="1" applyAlignment="1">
      <alignment vertical="center" wrapText="1"/>
    </xf>
    <xf numFmtId="0" fontId="11" fillId="0" borderId="0" xfId="0" applyFont="1" applyBorder="1" applyAlignment="1">
      <alignment horizontal="center" vertical="center" textRotation="90"/>
    </xf>
    <xf numFmtId="0" fontId="11" fillId="0" borderId="0" xfId="0" applyFont="1" applyBorder="1" applyAlignment="1">
      <alignment vertical="center" wrapText="1"/>
    </xf>
    <xf numFmtId="0" fontId="14" fillId="0" borderId="0" xfId="1" applyFont="1" applyBorder="1" applyAlignment="1">
      <alignment vertical="center" wrapText="1"/>
    </xf>
    <xf numFmtId="0" fontId="0" fillId="0" borderId="0" xfId="0"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xf>
    <xf numFmtId="0" fontId="4"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0" fillId="0" borderId="0" xfId="0" applyBorder="1"/>
    <xf numFmtId="0" fontId="16" fillId="0" borderId="1" xfId="0" applyFont="1" applyBorder="1" applyAlignment="1">
      <alignment vertical="center" wrapText="1"/>
    </xf>
    <xf numFmtId="0" fontId="18" fillId="0" borderId="1" xfId="1" applyFont="1" applyBorder="1" applyAlignment="1">
      <alignment vertical="center" wrapText="1"/>
    </xf>
    <xf numFmtId="0" fontId="19" fillId="0" borderId="1" xfId="0" applyFont="1" applyBorder="1" applyAlignment="1">
      <alignment vertical="center" wrapText="1"/>
    </xf>
    <xf numFmtId="0" fontId="21" fillId="0" borderId="1" xfId="1" applyFont="1" applyBorder="1" applyAlignment="1">
      <alignment vertical="center" wrapText="1"/>
    </xf>
    <xf numFmtId="0" fontId="12" fillId="2" borderId="1" xfId="0" applyFont="1" applyFill="1" applyBorder="1" applyAlignment="1">
      <alignment horizontal="left" vertical="center" wrapText="1"/>
    </xf>
    <xf numFmtId="0" fontId="1" fillId="0" borderId="0" xfId="0" applyFont="1"/>
    <xf numFmtId="0" fontId="23" fillId="2" borderId="1" xfId="1" applyFont="1" applyFill="1" applyBorder="1" applyAlignment="1">
      <alignment horizontal="left" vertical="center" wrapText="1"/>
    </xf>
    <xf numFmtId="0" fontId="8" fillId="0" borderId="1" xfId="0" applyFont="1" applyBorder="1" applyAlignment="1">
      <alignment horizontal="center" vertical="center" textRotation="90"/>
    </xf>
    <xf numFmtId="0" fontId="6"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center" textRotation="9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0" borderId="1" xfId="0" applyFont="1" applyBorder="1" applyAlignment="1">
      <alignment horizontal="center" vertical="center" textRotation="90"/>
    </xf>
    <xf numFmtId="0" fontId="8" fillId="0" borderId="1" xfId="0" applyFont="1" applyBorder="1" applyAlignment="1">
      <alignment vertical="top"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0" fillId="0" borderId="2" xfId="0" applyBorder="1" applyAlignment="1">
      <alignment horizontal="center" vertical="center"/>
    </xf>
    <xf numFmtId="0" fontId="12" fillId="2" borderId="1" xfId="0" applyFont="1" applyFill="1" applyBorder="1" applyAlignment="1">
      <alignment horizontal="left" vertical="center" wrapText="1"/>
    </xf>
    <xf numFmtId="0" fontId="11" fillId="0" borderId="1" xfId="0" applyFont="1" applyBorder="1" applyAlignment="1">
      <alignment horizontal="center" vertical="center" textRotation="90"/>
    </xf>
    <xf numFmtId="0" fontId="20"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0" fillId="0" borderId="1" xfId="0" applyFont="1" applyBorder="1" applyAlignment="1">
      <alignment horizontal="center" vertical="center"/>
    </xf>
    <xf numFmtId="0" fontId="16" fillId="0" borderId="1" xfId="0" applyFont="1" applyFill="1" applyBorder="1" applyAlignment="1">
      <alignment horizontal="center" vertical="center" textRotation="90"/>
    </xf>
    <xf numFmtId="0" fontId="19" fillId="0" borderId="1" xfId="0" quotePrefix="1" applyFont="1" applyBorder="1" applyAlignment="1">
      <alignment horizontal="center" vertical="center" textRotation="90"/>
    </xf>
    <xf numFmtId="0" fontId="19" fillId="0" borderId="1" xfId="0" applyFont="1" applyBorder="1" applyAlignment="1">
      <alignment horizontal="center" vertical="center" textRotation="90"/>
    </xf>
    <xf numFmtId="0" fontId="24" fillId="2" borderId="1" xfId="1"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9"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9" fillId="0" borderId="7" xfId="1" applyBorder="1" applyAlignment="1">
      <alignment horizontal="center" vertical="center"/>
    </xf>
    <xf numFmtId="0" fontId="9" fillId="0" borderId="5"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5AB5"/>
      <color rgb="FFDC3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5" displayName="Table25" ref="A1:J135" totalsRowCount="1">
  <autoFilter ref="A1:J134" xr:uid="{00000000-0009-0000-0100-000001000000}"/>
  <sortState xmlns:xlrd2="http://schemas.microsoft.com/office/spreadsheetml/2017/richdata2" ref="A2:J134">
    <sortCondition descending="1" ref="D1:D134"/>
  </sortState>
  <tableColumns count="10">
    <tableColumn id="1" xr3:uid="{00000000-0010-0000-0000-000001000000}" name="County" totalsRowLabel="Total"/>
    <tableColumn id="2" xr3:uid="{00000000-0010-0000-0000-000002000000}" name="FIPS"/>
    <tableColumn id="3" xr3:uid="{00000000-0010-0000-0000-000003000000}" name="Population" totalsRowFunction="sum"/>
    <tableColumn id="4" xr3:uid="{00000000-0010-0000-0000-000004000000}" name="Cases" totalsRowFunction="sum"/>
    <tableColumn id="5" xr3:uid="{00000000-0010-0000-0000-000005000000}" name="BLL 5-9" totalsRowFunction="sum"/>
    <tableColumn id="6" xr3:uid="{00000000-0010-0000-0000-000006000000}" name="BLL 10-14" totalsRowFunction="sum"/>
    <tableColumn id="7" xr3:uid="{00000000-0010-0000-0000-000007000000}" name="BLL 15-19" totalsRowFunction="sum"/>
    <tableColumn id="8" xr3:uid="{00000000-0010-0000-0000-000008000000}" name="BLL 20-44" totalsRowFunction="sum"/>
    <tableColumn id="9" xr3:uid="{00000000-0010-0000-0000-000009000000}" name="BLL 45-69" totalsRowFunction="sum"/>
    <tableColumn id="10" xr3:uid="{00000000-0010-0000-0000-00000A000000}" name="BLL 70+" totalsRowFunction="sum"/>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apps.vdh.virginia.gov/omhhe/hoi/youth-well-being-index" TargetMode="External"/><Relationship Id="rId7" Type="http://schemas.openxmlformats.org/officeDocument/2006/relationships/hyperlink" Target="https://screeningtool.geoplatform.gov/en/" TargetMode="External"/><Relationship Id="rId2" Type="http://schemas.openxmlformats.org/officeDocument/2006/relationships/hyperlink" Target="https://www.epa.gov/ground-water-and-drinking-water/basic-information-about-lead-drinking-water" TargetMode="External"/><Relationship Id="rId1" Type="http://schemas.openxmlformats.org/officeDocument/2006/relationships/hyperlink" Target="https://www.lslr-collaborative.org/intro-to-lsl-replacement.html" TargetMode="External"/><Relationship Id="rId6" Type="http://schemas.openxmlformats.org/officeDocument/2006/relationships/hyperlink" Target="https://apps.vdh.virginia.gov/omhhe/hoi/youth-well-being-index" TargetMode="External"/><Relationship Id="rId5" Type="http://schemas.openxmlformats.org/officeDocument/2006/relationships/hyperlink" Target="https://apps.vdh.virginia.gov/omhhe/hoi/youth-well-being-index" TargetMode="External"/><Relationship Id="rId4" Type="http://schemas.openxmlformats.org/officeDocument/2006/relationships/hyperlink" Target="https://apps.vdh.virginia.gov/omhhe/hoi/youth-well-being-inde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andrew.tran@vdh.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05"/>
  <sheetViews>
    <sheetView tabSelected="1" view="pageLayout" zoomScaleNormal="100" workbookViewId="0">
      <selection activeCell="G92" sqref="G92"/>
    </sheetView>
  </sheetViews>
  <sheetFormatPr defaultRowHeight="14.25" x14ac:dyDescent="0.45"/>
  <cols>
    <col min="1" max="1" width="3.73046875" bestFit="1" customWidth="1"/>
    <col min="2" max="3" width="50.59765625" customWidth="1"/>
    <col min="4" max="5" width="10.59765625" customWidth="1"/>
  </cols>
  <sheetData>
    <row r="1" spans="1:5" x14ac:dyDescent="0.45">
      <c r="A1" s="57" t="s">
        <v>67</v>
      </c>
      <c r="B1" s="57"/>
      <c r="C1" s="58" t="s">
        <v>68</v>
      </c>
      <c r="D1" s="55" t="s">
        <v>69</v>
      </c>
      <c r="E1" s="55" t="s">
        <v>70</v>
      </c>
    </row>
    <row r="2" spans="1:5" ht="14.25" customHeight="1" x14ac:dyDescent="0.45">
      <c r="A2" s="57"/>
      <c r="B2" s="57"/>
      <c r="C2" s="58"/>
      <c r="D2" s="55"/>
      <c r="E2" s="55"/>
    </row>
    <row r="3" spans="1:5" x14ac:dyDescent="0.45">
      <c r="A3" s="57" t="s">
        <v>72</v>
      </c>
      <c r="B3" s="57"/>
      <c r="C3" s="56" t="s">
        <v>71</v>
      </c>
      <c r="D3" s="59"/>
      <c r="E3" s="54">
        <f>E104</f>
        <v>0</v>
      </c>
    </row>
    <row r="4" spans="1:5" x14ac:dyDescent="0.45">
      <c r="A4" s="57"/>
      <c r="B4" s="57"/>
      <c r="C4" s="56"/>
      <c r="D4" s="59"/>
      <c r="E4" s="54"/>
    </row>
    <row r="5" spans="1:5" x14ac:dyDescent="0.45">
      <c r="A5" s="17"/>
      <c r="B5" s="5"/>
      <c r="C5" s="5"/>
      <c r="D5" s="36"/>
      <c r="E5" s="25"/>
    </row>
    <row r="6" spans="1:5" x14ac:dyDescent="0.45">
      <c r="A6" s="16"/>
      <c r="B6" s="16"/>
      <c r="C6" s="16"/>
      <c r="D6" s="36"/>
      <c r="E6" s="25"/>
    </row>
    <row r="7" spans="1:5" ht="28.5" x14ac:dyDescent="0.45">
      <c r="A7" s="48" t="s">
        <v>116</v>
      </c>
      <c r="B7" s="48"/>
      <c r="C7" s="49"/>
      <c r="D7" s="15" t="s">
        <v>1</v>
      </c>
      <c r="E7" s="15" t="s">
        <v>2</v>
      </c>
    </row>
    <row r="8" spans="1:5" x14ac:dyDescent="0.45">
      <c r="A8" s="47" t="s">
        <v>3</v>
      </c>
      <c r="B8" s="26" t="s">
        <v>4</v>
      </c>
      <c r="C8" s="1"/>
      <c r="D8" s="26"/>
      <c r="E8" s="26"/>
    </row>
    <row r="9" spans="1:5" x14ac:dyDescent="0.45">
      <c r="A9" s="47"/>
      <c r="B9" s="46"/>
      <c r="C9" s="31" t="s">
        <v>5</v>
      </c>
      <c r="D9" s="3">
        <v>10</v>
      </c>
      <c r="E9" s="53"/>
    </row>
    <row r="10" spans="1:5" x14ac:dyDescent="0.45">
      <c r="A10" s="47"/>
      <c r="B10" s="46"/>
      <c r="C10" s="31" t="s">
        <v>6</v>
      </c>
      <c r="D10" s="3">
        <v>6.6</v>
      </c>
      <c r="E10" s="53"/>
    </row>
    <row r="11" spans="1:5" x14ac:dyDescent="0.45">
      <c r="A11" s="47"/>
      <c r="B11" s="46"/>
      <c r="C11" s="31" t="s">
        <v>7</v>
      </c>
      <c r="D11" s="3">
        <v>3.3</v>
      </c>
      <c r="E11" s="53"/>
    </row>
    <row r="12" spans="1:5" x14ac:dyDescent="0.45">
      <c r="A12" s="47"/>
      <c r="B12" s="46"/>
      <c r="C12" s="31" t="s">
        <v>8</v>
      </c>
      <c r="D12" s="6">
        <v>0</v>
      </c>
      <c r="E12" s="53"/>
    </row>
    <row r="13" spans="1:5" x14ac:dyDescent="0.45">
      <c r="A13" s="47"/>
      <c r="B13" s="26" t="s">
        <v>9</v>
      </c>
      <c r="C13" s="1"/>
      <c r="D13" s="26"/>
      <c r="E13" s="26"/>
    </row>
    <row r="14" spans="1:5" x14ac:dyDescent="0.45">
      <c r="A14" s="47"/>
      <c r="B14" s="46"/>
      <c r="C14" s="31" t="s">
        <v>10</v>
      </c>
      <c r="D14" s="3">
        <v>10</v>
      </c>
      <c r="E14" s="53"/>
    </row>
    <row r="15" spans="1:5" x14ac:dyDescent="0.45">
      <c r="A15" s="47"/>
      <c r="B15" s="46"/>
      <c r="C15" s="31" t="s">
        <v>11</v>
      </c>
      <c r="D15" s="3">
        <v>7.5</v>
      </c>
      <c r="E15" s="53"/>
    </row>
    <row r="16" spans="1:5" x14ac:dyDescent="0.45">
      <c r="A16" s="47"/>
      <c r="B16" s="46"/>
      <c r="C16" s="31" t="s">
        <v>12</v>
      </c>
      <c r="D16" s="3">
        <v>5</v>
      </c>
      <c r="E16" s="53"/>
    </row>
    <row r="17" spans="1:5" x14ac:dyDescent="0.45">
      <c r="A17" s="47"/>
      <c r="B17" s="46"/>
      <c r="C17" s="31" t="s">
        <v>13</v>
      </c>
      <c r="D17" s="3">
        <v>2.5</v>
      </c>
      <c r="E17" s="53"/>
    </row>
    <row r="18" spans="1:5" x14ac:dyDescent="0.45">
      <c r="A18" s="47"/>
      <c r="B18" s="46"/>
      <c r="C18" s="31" t="s">
        <v>14</v>
      </c>
      <c r="D18" s="6">
        <v>0</v>
      </c>
      <c r="E18" s="53"/>
    </row>
    <row r="19" spans="1:5" x14ac:dyDescent="0.45">
      <c r="A19" s="47"/>
      <c r="B19" s="26" t="s">
        <v>15</v>
      </c>
      <c r="C19" s="1"/>
      <c r="D19" s="26"/>
      <c r="E19" s="26"/>
    </row>
    <row r="20" spans="1:5" x14ac:dyDescent="0.45">
      <c r="A20" s="47"/>
      <c r="B20" s="46"/>
      <c r="C20" s="31" t="s">
        <v>10</v>
      </c>
      <c r="D20" s="3">
        <v>10</v>
      </c>
      <c r="E20" s="53"/>
    </row>
    <row r="21" spans="1:5" x14ac:dyDescent="0.45">
      <c r="A21" s="47"/>
      <c r="B21" s="46"/>
      <c r="C21" s="31" t="s">
        <v>11</v>
      </c>
      <c r="D21" s="3">
        <v>7.5</v>
      </c>
      <c r="E21" s="53"/>
    </row>
    <row r="22" spans="1:5" x14ac:dyDescent="0.45">
      <c r="A22" s="47"/>
      <c r="B22" s="46"/>
      <c r="C22" s="31" t="s">
        <v>12</v>
      </c>
      <c r="D22" s="3">
        <v>5</v>
      </c>
      <c r="E22" s="53"/>
    </row>
    <row r="23" spans="1:5" x14ac:dyDescent="0.45">
      <c r="A23" s="47"/>
      <c r="B23" s="46"/>
      <c r="C23" s="31" t="s">
        <v>13</v>
      </c>
      <c r="D23" s="3">
        <v>2.5</v>
      </c>
      <c r="E23" s="53"/>
    </row>
    <row r="24" spans="1:5" x14ac:dyDescent="0.45">
      <c r="A24" s="47"/>
      <c r="B24" s="46"/>
      <c r="C24" s="31" t="s">
        <v>14</v>
      </c>
      <c r="D24" s="6">
        <v>0</v>
      </c>
      <c r="E24" s="53"/>
    </row>
    <row r="25" spans="1:5" ht="14.25" customHeight="1" x14ac:dyDescent="0.45">
      <c r="A25" s="47"/>
      <c r="B25" s="26" t="s">
        <v>16</v>
      </c>
      <c r="C25" s="1"/>
      <c r="D25" s="26"/>
      <c r="E25" s="26"/>
    </row>
    <row r="26" spans="1:5" x14ac:dyDescent="0.45">
      <c r="A26" s="47"/>
      <c r="B26" s="46"/>
      <c r="C26" s="4" t="s">
        <v>107</v>
      </c>
      <c r="D26" s="3">
        <v>10</v>
      </c>
      <c r="E26" s="53"/>
    </row>
    <row r="27" spans="1:5" x14ac:dyDescent="0.45">
      <c r="A27" s="47"/>
      <c r="B27" s="46"/>
      <c r="C27" s="4" t="s">
        <v>19</v>
      </c>
      <c r="D27" s="3">
        <v>7.5</v>
      </c>
      <c r="E27" s="53"/>
    </row>
    <row r="28" spans="1:5" x14ac:dyDescent="0.45">
      <c r="A28" s="47"/>
      <c r="B28" s="46"/>
      <c r="C28" s="2" t="s">
        <v>18</v>
      </c>
      <c r="D28" s="3">
        <v>5</v>
      </c>
      <c r="E28" s="53"/>
    </row>
    <row r="29" spans="1:5" x14ac:dyDescent="0.45">
      <c r="A29" s="47"/>
      <c r="B29" s="46"/>
      <c r="C29" s="4" t="s">
        <v>17</v>
      </c>
      <c r="D29" s="3">
        <v>2.5</v>
      </c>
      <c r="E29" s="53"/>
    </row>
    <row r="30" spans="1:5" x14ac:dyDescent="0.45">
      <c r="A30" s="47"/>
      <c r="B30" s="46"/>
      <c r="C30" s="4" t="s">
        <v>108</v>
      </c>
      <c r="D30" s="6">
        <v>0</v>
      </c>
      <c r="E30" s="53"/>
    </row>
    <row r="31" spans="1:5" x14ac:dyDescent="0.45">
      <c r="A31" s="47" t="s">
        <v>39</v>
      </c>
      <c r="B31" s="26" t="s">
        <v>20</v>
      </c>
      <c r="C31" s="1"/>
      <c r="D31" s="26"/>
      <c r="E31" s="26"/>
    </row>
    <row r="32" spans="1:5" x14ac:dyDescent="0.45">
      <c r="A32" s="47"/>
      <c r="B32" s="46"/>
      <c r="C32" s="31" t="s">
        <v>85</v>
      </c>
      <c r="D32" s="3">
        <v>10</v>
      </c>
      <c r="E32" s="53"/>
    </row>
    <row r="33" spans="1:5" ht="14.25" customHeight="1" x14ac:dyDescent="0.45">
      <c r="A33" s="47"/>
      <c r="B33" s="46"/>
      <c r="C33" s="31" t="s">
        <v>40</v>
      </c>
      <c r="D33" s="3">
        <v>5</v>
      </c>
      <c r="E33" s="53"/>
    </row>
    <row r="34" spans="1:5" x14ac:dyDescent="0.45">
      <c r="A34" s="47"/>
      <c r="B34" s="46"/>
      <c r="C34" s="31" t="s">
        <v>86</v>
      </c>
      <c r="D34" s="6">
        <v>0</v>
      </c>
      <c r="E34" s="53"/>
    </row>
    <row r="35" spans="1:5" x14ac:dyDescent="0.45">
      <c r="A35" s="47"/>
      <c r="B35" s="26" t="s">
        <v>23</v>
      </c>
      <c r="C35" s="1"/>
      <c r="D35" s="26"/>
      <c r="E35" s="26"/>
    </row>
    <row r="36" spans="1:5" x14ac:dyDescent="0.45">
      <c r="A36" s="47"/>
      <c r="B36" s="46"/>
      <c r="C36" s="32" t="s">
        <v>88</v>
      </c>
      <c r="D36" s="3">
        <v>10</v>
      </c>
      <c r="E36" s="53"/>
    </row>
    <row r="37" spans="1:5" x14ac:dyDescent="0.45">
      <c r="A37" s="47"/>
      <c r="B37" s="46"/>
      <c r="C37" s="32" t="s">
        <v>89</v>
      </c>
      <c r="D37" s="3">
        <v>5</v>
      </c>
      <c r="E37" s="53"/>
    </row>
    <row r="38" spans="1:5" x14ac:dyDescent="0.45">
      <c r="A38" s="47"/>
      <c r="B38" s="46"/>
      <c r="C38" s="31" t="s">
        <v>87</v>
      </c>
      <c r="D38" s="6">
        <v>0</v>
      </c>
      <c r="E38" s="53"/>
    </row>
    <row r="39" spans="1:5" x14ac:dyDescent="0.45">
      <c r="A39" s="47" t="s">
        <v>24</v>
      </c>
      <c r="B39" s="26" t="s">
        <v>25</v>
      </c>
      <c r="C39" s="1"/>
      <c r="D39" s="26"/>
      <c r="E39" s="26"/>
    </row>
    <row r="40" spans="1:5" x14ac:dyDescent="0.45">
      <c r="A40" s="47"/>
      <c r="B40" s="46"/>
      <c r="C40" s="32" t="s">
        <v>26</v>
      </c>
      <c r="D40" s="3">
        <v>10</v>
      </c>
      <c r="E40" s="53"/>
    </row>
    <row r="41" spans="1:5" x14ac:dyDescent="0.45">
      <c r="A41" s="47"/>
      <c r="B41" s="46"/>
      <c r="C41" s="32" t="s">
        <v>27</v>
      </c>
      <c r="D41" s="3">
        <v>8</v>
      </c>
      <c r="E41" s="53"/>
    </row>
    <row r="42" spans="1:5" x14ac:dyDescent="0.45">
      <c r="A42" s="47"/>
      <c r="B42" s="46"/>
      <c r="C42" s="32" t="s">
        <v>28</v>
      </c>
      <c r="D42" s="3">
        <v>6</v>
      </c>
      <c r="E42" s="53"/>
    </row>
    <row r="43" spans="1:5" ht="14.25" customHeight="1" x14ac:dyDescent="0.45">
      <c r="A43" s="47"/>
      <c r="B43" s="46"/>
      <c r="C43" s="32" t="s">
        <v>29</v>
      </c>
      <c r="D43" s="3">
        <v>4</v>
      </c>
      <c r="E43" s="53"/>
    </row>
    <row r="44" spans="1:5" x14ac:dyDescent="0.45">
      <c r="A44" s="47"/>
      <c r="B44" s="46"/>
      <c r="C44" s="32" t="s">
        <v>30</v>
      </c>
      <c r="D44" s="3">
        <v>2</v>
      </c>
      <c r="E44" s="53"/>
    </row>
    <row r="45" spans="1:5" x14ac:dyDescent="0.45">
      <c r="A45" s="47"/>
      <c r="B45" s="46"/>
      <c r="C45" s="32" t="s">
        <v>31</v>
      </c>
      <c r="D45" s="6">
        <v>0</v>
      </c>
      <c r="E45" s="53"/>
    </row>
    <row r="46" spans="1:5" x14ac:dyDescent="0.45">
      <c r="A46" s="47"/>
      <c r="B46" s="26" t="s">
        <v>32</v>
      </c>
      <c r="C46" s="1"/>
      <c r="D46" s="26"/>
      <c r="E46" s="26"/>
    </row>
    <row r="47" spans="1:5" x14ac:dyDescent="0.45">
      <c r="A47" s="47"/>
      <c r="B47" s="46"/>
      <c r="C47" s="31" t="s">
        <v>91</v>
      </c>
      <c r="D47" s="3">
        <v>10</v>
      </c>
      <c r="E47" s="53"/>
    </row>
    <row r="48" spans="1:5" x14ac:dyDescent="0.45">
      <c r="A48" s="47"/>
      <c r="B48" s="46"/>
      <c r="C48" s="32" t="s">
        <v>90</v>
      </c>
      <c r="D48" s="6">
        <v>0</v>
      </c>
      <c r="E48" s="53"/>
    </row>
    <row r="49" spans="1:5" x14ac:dyDescent="0.45">
      <c r="A49" s="47"/>
      <c r="B49" s="26" t="s">
        <v>33</v>
      </c>
      <c r="C49" s="1"/>
      <c r="D49" s="26"/>
      <c r="E49" s="26"/>
    </row>
    <row r="50" spans="1:5" x14ac:dyDescent="0.45">
      <c r="A50" s="47"/>
      <c r="B50" s="46"/>
      <c r="C50" s="31" t="s">
        <v>34</v>
      </c>
      <c r="D50" s="3">
        <v>10</v>
      </c>
      <c r="E50" s="53"/>
    </row>
    <row r="51" spans="1:5" x14ac:dyDescent="0.45">
      <c r="A51" s="47"/>
      <c r="B51" s="46"/>
      <c r="C51" s="31" t="s">
        <v>35</v>
      </c>
      <c r="D51" s="3">
        <v>6.6</v>
      </c>
      <c r="E51" s="53"/>
    </row>
    <row r="52" spans="1:5" x14ac:dyDescent="0.45">
      <c r="A52" s="47"/>
      <c r="B52" s="46"/>
      <c r="C52" s="31" t="s">
        <v>92</v>
      </c>
      <c r="D52" s="3">
        <v>3.3</v>
      </c>
      <c r="E52" s="53"/>
    </row>
    <row r="53" spans="1:5" x14ac:dyDescent="0.45">
      <c r="A53" s="47"/>
      <c r="B53" s="46"/>
      <c r="C53" s="31" t="s">
        <v>36</v>
      </c>
      <c r="D53" s="6">
        <v>0</v>
      </c>
      <c r="E53" s="53"/>
    </row>
    <row r="54" spans="1:5" x14ac:dyDescent="0.45">
      <c r="A54" s="47"/>
      <c r="B54" s="26" t="s">
        <v>37</v>
      </c>
      <c r="C54" s="1"/>
      <c r="D54" s="26"/>
      <c r="E54" s="26"/>
    </row>
    <row r="55" spans="1:5" x14ac:dyDescent="0.45">
      <c r="A55" s="47"/>
      <c r="B55" s="46"/>
      <c r="C55" s="4" t="s">
        <v>107</v>
      </c>
      <c r="D55" s="3">
        <v>10</v>
      </c>
      <c r="E55" s="53"/>
    </row>
    <row r="56" spans="1:5" x14ac:dyDescent="0.45">
      <c r="A56" s="47"/>
      <c r="B56" s="46"/>
      <c r="C56" s="4" t="s">
        <v>19</v>
      </c>
      <c r="D56" s="3">
        <v>7.5</v>
      </c>
      <c r="E56" s="53"/>
    </row>
    <row r="57" spans="1:5" x14ac:dyDescent="0.45">
      <c r="A57" s="47"/>
      <c r="B57" s="46"/>
      <c r="C57" s="2" t="s">
        <v>18</v>
      </c>
      <c r="D57" s="3">
        <v>5</v>
      </c>
      <c r="E57" s="53"/>
    </row>
    <row r="58" spans="1:5" x14ac:dyDescent="0.45">
      <c r="A58" s="47"/>
      <c r="B58" s="46"/>
      <c r="C58" s="4" t="s">
        <v>17</v>
      </c>
      <c r="D58" s="3">
        <v>2.5</v>
      </c>
      <c r="E58" s="53"/>
    </row>
    <row r="59" spans="1:5" x14ac:dyDescent="0.45">
      <c r="A59" s="47"/>
      <c r="B59" s="46"/>
      <c r="C59" s="4" t="s">
        <v>108</v>
      </c>
      <c r="D59" s="6">
        <v>0</v>
      </c>
      <c r="E59" s="53"/>
    </row>
    <row r="60" spans="1:5" x14ac:dyDescent="0.45">
      <c r="A60" s="47"/>
      <c r="B60" s="26" t="s">
        <v>38</v>
      </c>
      <c r="C60" s="1"/>
      <c r="D60" s="26"/>
      <c r="E60" s="26"/>
    </row>
    <row r="61" spans="1:5" x14ac:dyDescent="0.45">
      <c r="A61" s="47"/>
      <c r="B61" s="46"/>
      <c r="C61" s="4" t="s">
        <v>108</v>
      </c>
      <c r="D61" s="3">
        <v>10</v>
      </c>
      <c r="E61" s="53"/>
    </row>
    <row r="62" spans="1:5" x14ac:dyDescent="0.45">
      <c r="A62" s="47"/>
      <c r="B62" s="46"/>
      <c r="C62" s="4" t="s">
        <v>17</v>
      </c>
      <c r="D62" s="3">
        <v>7.5</v>
      </c>
      <c r="E62" s="53"/>
    </row>
    <row r="63" spans="1:5" x14ac:dyDescent="0.45">
      <c r="A63" s="47"/>
      <c r="B63" s="46"/>
      <c r="C63" s="2" t="s">
        <v>18</v>
      </c>
      <c r="D63" s="3">
        <v>5</v>
      </c>
      <c r="E63" s="53"/>
    </row>
    <row r="64" spans="1:5" x14ac:dyDescent="0.45">
      <c r="A64" s="47"/>
      <c r="B64" s="46"/>
      <c r="C64" s="4" t="s">
        <v>19</v>
      </c>
      <c r="D64" s="3">
        <v>2.5</v>
      </c>
      <c r="E64" s="53"/>
    </row>
    <row r="65" spans="1:5" x14ac:dyDescent="0.45">
      <c r="A65" s="47"/>
      <c r="B65" s="46"/>
      <c r="C65" s="4" t="s">
        <v>107</v>
      </c>
      <c r="D65" s="6">
        <v>0</v>
      </c>
      <c r="E65" s="53"/>
    </row>
    <row r="66" spans="1:5" ht="28.5" x14ac:dyDescent="0.45">
      <c r="A66" s="48" t="s">
        <v>0</v>
      </c>
      <c r="B66" s="48"/>
      <c r="C66" s="49"/>
      <c r="D66" s="15" t="s">
        <v>1</v>
      </c>
      <c r="E66" s="15" t="s">
        <v>2</v>
      </c>
    </row>
    <row r="67" spans="1:5" x14ac:dyDescent="0.45">
      <c r="A67" s="47" t="s">
        <v>64</v>
      </c>
      <c r="B67" s="26" t="s">
        <v>41</v>
      </c>
      <c r="C67" s="1"/>
      <c r="D67" s="26"/>
      <c r="E67" s="27"/>
    </row>
    <row r="68" spans="1:5" x14ac:dyDescent="0.45">
      <c r="A68" s="47"/>
      <c r="B68" s="46"/>
      <c r="C68" s="31" t="s">
        <v>42</v>
      </c>
      <c r="D68" s="3">
        <v>10</v>
      </c>
      <c r="E68" s="53"/>
    </row>
    <row r="69" spans="1:5" x14ac:dyDescent="0.45">
      <c r="A69" s="47"/>
      <c r="B69" s="46"/>
      <c r="C69" s="31" t="s">
        <v>43</v>
      </c>
      <c r="D69" s="3">
        <v>5</v>
      </c>
      <c r="E69" s="53"/>
    </row>
    <row r="70" spans="1:5" x14ac:dyDescent="0.45">
      <c r="A70" s="47"/>
      <c r="B70" s="46"/>
      <c r="C70" s="31" t="s">
        <v>44</v>
      </c>
      <c r="D70" s="6">
        <v>0</v>
      </c>
      <c r="E70" s="53"/>
    </row>
    <row r="71" spans="1:5" x14ac:dyDescent="0.45">
      <c r="A71" s="47"/>
      <c r="B71" s="26" t="s">
        <v>45</v>
      </c>
      <c r="C71" s="1"/>
      <c r="D71" s="26"/>
      <c r="E71" s="26"/>
    </row>
    <row r="72" spans="1:5" x14ac:dyDescent="0.45">
      <c r="A72" s="47"/>
      <c r="B72" s="46"/>
      <c r="C72" s="31" t="s">
        <v>46</v>
      </c>
      <c r="D72" s="3">
        <v>10</v>
      </c>
      <c r="E72" s="53"/>
    </row>
    <row r="73" spans="1:5" x14ac:dyDescent="0.45">
      <c r="A73" s="47"/>
      <c r="B73" s="46"/>
      <c r="C73" s="31" t="s">
        <v>47</v>
      </c>
      <c r="D73" s="3">
        <v>6.6</v>
      </c>
      <c r="E73" s="53"/>
    </row>
    <row r="74" spans="1:5" x14ac:dyDescent="0.45">
      <c r="A74" s="47"/>
      <c r="B74" s="46"/>
      <c r="C74" s="31" t="s">
        <v>48</v>
      </c>
      <c r="D74" s="3">
        <v>3.3</v>
      </c>
      <c r="E74" s="53"/>
    </row>
    <row r="75" spans="1:5" x14ac:dyDescent="0.45">
      <c r="A75" s="47"/>
      <c r="B75" s="46"/>
      <c r="C75" s="31" t="s">
        <v>49</v>
      </c>
      <c r="D75" s="6">
        <v>0</v>
      </c>
      <c r="E75" s="53"/>
    </row>
    <row r="76" spans="1:5" x14ac:dyDescent="0.45">
      <c r="A76" s="47"/>
      <c r="B76" s="26" t="s">
        <v>50</v>
      </c>
      <c r="C76" s="1"/>
      <c r="D76" s="26"/>
      <c r="E76" s="26"/>
    </row>
    <row r="77" spans="1:5" x14ac:dyDescent="0.45">
      <c r="A77" s="47"/>
      <c r="B77" s="46"/>
      <c r="C77" s="31" t="s">
        <v>51</v>
      </c>
      <c r="D77" s="3">
        <v>10</v>
      </c>
      <c r="E77" s="53"/>
    </row>
    <row r="78" spans="1:5" x14ac:dyDescent="0.45">
      <c r="A78" s="47"/>
      <c r="B78" s="46"/>
      <c r="C78" s="31" t="s">
        <v>52</v>
      </c>
      <c r="D78" s="3">
        <v>5</v>
      </c>
      <c r="E78" s="53"/>
    </row>
    <row r="79" spans="1:5" x14ac:dyDescent="0.45">
      <c r="A79" s="47"/>
      <c r="B79" s="46"/>
      <c r="C79" s="31" t="s">
        <v>53</v>
      </c>
      <c r="D79" s="6">
        <v>0</v>
      </c>
      <c r="E79" s="53"/>
    </row>
    <row r="80" spans="1:5" x14ac:dyDescent="0.45">
      <c r="A80" s="47"/>
      <c r="B80" s="26" t="s">
        <v>54</v>
      </c>
      <c r="C80" s="1"/>
      <c r="D80" s="26"/>
      <c r="E80" s="26"/>
    </row>
    <row r="81" spans="1:5" x14ac:dyDescent="0.45">
      <c r="A81" s="47"/>
      <c r="B81" s="46"/>
      <c r="C81" s="33" t="s">
        <v>55</v>
      </c>
      <c r="D81" s="3">
        <v>10</v>
      </c>
      <c r="E81" s="53"/>
    </row>
    <row r="82" spans="1:5" x14ac:dyDescent="0.45">
      <c r="A82" s="47"/>
      <c r="B82" s="46"/>
      <c r="C82" s="32" t="s">
        <v>106</v>
      </c>
      <c r="D82" s="3">
        <v>5</v>
      </c>
      <c r="E82" s="53"/>
    </row>
    <row r="83" spans="1:5" x14ac:dyDescent="0.45">
      <c r="A83" s="47"/>
      <c r="B83" s="46"/>
      <c r="C83" s="31" t="s">
        <v>56</v>
      </c>
      <c r="D83" s="6">
        <v>0</v>
      </c>
      <c r="E83" s="53"/>
    </row>
    <row r="84" spans="1:5" ht="14.25" customHeight="1" x14ac:dyDescent="0.45">
      <c r="A84" s="50" t="s">
        <v>65</v>
      </c>
      <c r="B84" s="28" t="s">
        <v>101</v>
      </c>
      <c r="C84" s="7"/>
      <c r="D84" s="28"/>
      <c r="E84" s="28"/>
    </row>
    <row r="85" spans="1:5" x14ac:dyDescent="0.45">
      <c r="A85" s="50"/>
      <c r="B85" s="45"/>
      <c r="C85" s="34" t="s">
        <v>58</v>
      </c>
      <c r="D85" s="9">
        <v>10</v>
      </c>
      <c r="E85" s="52"/>
    </row>
    <row r="86" spans="1:5" x14ac:dyDescent="0.45">
      <c r="A86" s="50"/>
      <c r="B86" s="45"/>
      <c r="C86" s="35" t="s">
        <v>59</v>
      </c>
      <c r="D86" s="9">
        <v>5</v>
      </c>
      <c r="E86" s="52"/>
    </row>
    <row r="87" spans="1:5" x14ac:dyDescent="0.45">
      <c r="A87" s="50"/>
      <c r="B87" s="45"/>
      <c r="C87" s="34" t="s">
        <v>60</v>
      </c>
      <c r="D87" s="11">
        <v>0</v>
      </c>
      <c r="E87" s="52"/>
    </row>
    <row r="88" spans="1:5" x14ac:dyDescent="0.45">
      <c r="A88" s="50"/>
      <c r="B88" s="28" t="s">
        <v>61</v>
      </c>
      <c r="C88" s="7"/>
      <c r="D88" s="28"/>
      <c r="E88" s="28"/>
    </row>
    <row r="89" spans="1:5" x14ac:dyDescent="0.45">
      <c r="A89" s="50"/>
      <c r="B89" s="45"/>
      <c r="C89" s="8" t="s">
        <v>108</v>
      </c>
      <c r="D89" s="9">
        <v>10</v>
      </c>
      <c r="E89" s="52"/>
    </row>
    <row r="90" spans="1:5" x14ac:dyDescent="0.45">
      <c r="A90" s="50"/>
      <c r="B90" s="45"/>
      <c r="C90" s="8" t="s">
        <v>17</v>
      </c>
      <c r="D90" s="9">
        <v>7.5</v>
      </c>
      <c r="E90" s="52"/>
    </row>
    <row r="91" spans="1:5" x14ac:dyDescent="0.45">
      <c r="A91" s="50"/>
      <c r="B91" s="45"/>
      <c r="C91" s="10" t="s">
        <v>18</v>
      </c>
      <c r="D91" s="9">
        <v>5</v>
      </c>
      <c r="E91" s="52"/>
    </row>
    <row r="92" spans="1:5" x14ac:dyDescent="0.45">
      <c r="A92" s="50"/>
      <c r="B92" s="45"/>
      <c r="C92" s="8" t="s">
        <v>19</v>
      </c>
      <c r="D92" s="9">
        <v>2.5</v>
      </c>
      <c r="E92" s="52"/>
    </row>
    <row r="93" spans="1:5" x14ac:dyDescent="0.45">
      <c r="A93" s="50"/>
      <c r="B93" s="45"/>
      <c r="C93" s="8" t="s">
        <v>107</v>
      </c>
      <c r="D93" s="11">
        <v>0</v>
      </c>
      <c r="E93" s="52"/>
    </row>
    <row r="94" spans="1:5" ht="14.25" customHeight="1" x14ac:dyDescent="0.45">
      <c r="A94" s="44" t="s">
        <v>66</v>
      </c>
      <c r="B94" s="29" t="s">
        <v>62</v>
      </c>
      <c r="C94" s="12"/>
      <c r="D94" s="29"/>
      <c r="E94" s="30"/>
    </row>
    <row r="95" spans="1:5" x14ac:dyDescent="0.45">
      <c r="A95" s="44"/>
      <c r="B95" s="51" t="s">
        <v>63</v>
      </c>
      <c r="C95" s="13" t="s">
        <v>21</v>
      </c>
      <c r="D95" s="14">
        <v>-5</v>
      </c>
      <c r="E95" s="61"/>
    </row>
    <row r="96" spans="1:5" x14ac:dyDescent="0.45">
      <c r="A96" s="44"/>
      <c r="B96" s="51"/>
      <c r="C96" s="13" t="s">
        <v>22</v>
      </c>
      <c r="D96" s="14">
        <v>0</v>
      </c>
      <c r="E96" s="61"/>
    </row>
    <row r="97" spans="1:5" x14ac:dyDescent="0.45">
      <c r="C97" s="36"/>
      <c r="D97" s="36"/>
      <c r="E97" s="36"/>
    </row>
    <row r="98" spans="1:5" x14ac:dyDescent="0.45">
      <c r="A98" s="47" t="s">
        <v>97</v>
      </c>
      <c r="B98" s="60" t="s">
        <v>93</v>
      </c>
      <c r="C98" s="60">
        <f>SUM(E9,E14,E20,E26)*0.25</f>
        <v>0</v>
      </c>
      <c r="D98" s="60" t="s">
        <v>78</v>
      </c>
      <c r="E98" s="60">
        <f>SUM(C98:C105)</f>
        <v>0</v>
      </c>
    </row>
    <row r="99" spans="1:5" x14ac:dyDescent="0.45">
      <c r="A99" s="47"/>
      <c r="B99" s="60"/>
      <c r="C99" s="60"/>
      <c r="D99" s="60"/>
      <c r="E99" s="60"/>
    </row>
    <row r="100" spans="1:5" x14ac:dyDescent="0.45">
      <c r="A100" s="47"/>
      <c r="B100" s="60" t="s">
        <v>94</v>
      </c>
      <c r="C100" s="62">
        <f>SUM(E32,E36)*0.15</f>
        <v>0</v>
      </c>
      <c r="D100" s="60" t="s">
        <v>79</v>
      </c>
      <c r="E100" s="60">
        <f>SUM(E85,E89)</f>
        <v>0</v>
      </c>
    </row>
    <row r="101" spans="1:5" x14ac:dyDescent="0.45">
      <c r="A101" s="47"/>
      <c r="B101" s="60"/>
      <c r="C101" s="62"/>
      <c r="D101" s="60"/>
      <c r="E101" s="60"/>
    </row>
    <row r="102" spans="1:5" x14ac:dyDescent="0.45">
      <c r="A102" s="47"/>
      <c r="B102" s="60" t="s">
        <v>95</v>
      </c>
      <c r="C102" s="62">
        <f>SUM(E40,E47,E50,E55,E61)*0.5</f>
        <v>0</v>
      </c>
      <c r="D102" s="53" t="s">
        <v>81</v>
      </c>
      <c r="E102" s="60">
        <f>E95</f>
        <v>0</v>
      </c>
    </row>
    <row r="103" spans="1:5" x14ac:dyDescent="0.45">
      <c r="A103" s="47"/>
      <c r="B103" s="60"/>
      <c r="C103" s="62"/>
      <c r="D103" s="53"/>
      <c r="E103" s="60"/>
    </row>
    <row r="104" spans="1:5" x14ac:dyDescent="0.45">
      <c r="A104" s="47"/>
      <c r="B104" s="60" t="s">
        <v>96</v>
      </c>
      <c r="C104" s="62">
        <f>SUM(E68,E72,E77,E81)*0.1</f>
        <v>0</v>
      </c>
      <c r="D104" s="54" t="s">
        <v>80</v>
      </c>
      <c r="E104" s="54">
        <f>SUM(E98:E103)</f>
        <v>0</v>
      </c>
    </row>
    <row r="105" spans="1:5" x14ac:dyDescent="0.45">
      <c r="A105" s="47"/>
      <c r="B105" s="60"/>
      <c r="C105" s="62"/>
      <c r="D105" s="54"/>
      <c r="E105" s="54"/>
    </row>
  </sheetData>
  <mergeCells count="69">
    <mergeCell ref="A98:A105"/>
    <mergeCell ref="D104:D105"/>
    <mergeCell ref="E102:E103"/>
    <mergeCell ref="E104:E105"/>
    <mergeCell ref="B98:B99"/>
    <mergeCell ref="B100:B101"/>
    <mergeCell ref="B102:B103"/>
    <mergeCell ref="B104:B105"/>
    <mergeCell ref="C98:C99"/>
    <mergeCell ref="D102:D103"/>
    <mergeCell ref="C100:C101"/>
    <mergeCell ref="C102:C103"/>
    <mergeCell ref="C104:C105"/>
    <mergeCell ref="D98:D99"/>
    <mergeCell ref="D100:D101"/>
    <mergeCell ref="E98:E99"/>
    <mergeCell ref="E100:E101"/>
    <mergeCell ref="B9:B12"/>
    <mergeCell ref="B26:B30"/>
    <mergeCell ref="B61:B65"/>
    <mergeCell ref="E61:E65"/>
    <mergeCell ref="E50:E53"/>
    <mergeCell ref="E47:E48"/>
    <mergeCell ref="E40:E45"/>
    <mergeCell ref="E55:E59"/>
    <mergeCell ref="E32:E34"/>
    <mergeCell ref="E26:E30"/>
    <mergeCell ref="E9:E12"/>
    <mergeCell ref="B32:B34"/>
    <mergeCell ref="E68:E70"/>
    <mergeCell ref="E95:E96"/>
    <mergeCell ref="B77:B79"/>
    <mergeCell ref="E3:E4"/>
    <mergeCell ref="D1:D2"/>
    <mergeCell ref="E1:E2"/>
    <mergeCell ref="C3:C4"/>
    <mergeCell ref="A1:B2"/>
    <mergeCell ref="C1:C2"/>
    <mergeCell ref="A3:B4"/>
    <mergeCell ref="D3:D4"/>
    <mergeCell ref="A8:A30"/>
    <mergeCell ref="A7:C7"/>
    <mergeCell ref="A31:A38"/>
    <mergeCell ref="E14:E18"/>
    <mergeCell ref="E20:E24"/>
    <mergeCell ref="B14:B18"/>
    <mergeCell ref="B20:B24"/>
    <mergeCell ref="E36:E38"/>
    <mergeCell ref="E89:E93"/>
    <mergeCell ref="E72:E75"/>
    <mergeCell ref="E77:E79"/>
    <mergeCell ref="E81:E83"/>
    <mergeCell ref="E85:E87"/>
    <mergeCell ref="A94:A96"/>
    <mergeCell ref="B89:B93"/>
    <mergeCell ref="B68:B70"/>
    <mergeCell ref="B36:B38"/>
    <mergeCell ref="B40:B45"/>
    <mergeCell ref="B47:B48"/>
    <mergeCell ref="B50:B53"/>
    <mergeCell ref="B55:B59"/>
    <mergeCell ref="A39:A65"/>
    <mergeCell ref="B72:B75"/>
    <mergeCell ref="A66:C66"/>
    <mergeCell ref="A67:A83"/>
    <mergeCell ref="A84:A93"/>
    <mergeCell ref="B95:B96"/>
    <mergeCell ref="B85:B87"/>
    <mergeCell ref="B81:B83"/>
  </mergeCells>
  <pageMargins left="0.7" right="0.7" top="0.75" bottom="0.75" header="0.3" footer="0.3"/>
  <pageSetup scale="71" fitToHeight="0" orientation="portrait" r:id="rId1"/>
  <headerFooter>
    <oddFooter>&amp;Rv2022.03.13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zoomScaleNormal="100" workbookViewId="0">
      <selection activeCell="B36" sqref="B36"/>
    </sheetView>
  </sheetViews>
  <sheetFormatPr defaultColWidth="9" defaultRowHeight="14.25" x14ac:dyDescent="0.45"/>
  <cols>
    <col min="1" max="1" width="3.265625" style="5" customWidth="1"/>
    <col min="2" max="2" width="100.59765625" style="5" customWidth="1"/>
    <col min="3" max="3" width="60.59765625" style="18" hidden="1" customWidth="1"/>
    <col min="4" max="16384" width="9" style="5"/>
  </cols>
  <sheetData>
    <row r="1" spans="1:3" ht="21" x14ac:dyDescent="0.45">
      <c r="A1" s="67" t="s">
        <v>103</v>
      </c>
      <c r="B1" s="67"/>
      <c r="C1" s="67"/>
    </row>
    <row r="2" spans="1:3" ht="15" x14ac:dyDescent="0.45">
      <c r="A2" s="64" t="s">
        <v>3</v>
      </c>
      <c r="B2" s="19" t="s">
        <v>4</v>
      </c>
      <c r="C2" s="19"/>
    </row>
    <row r="3" spans="1:3" ht="90" x14ac:dyDescent="0.45">
      <c r="A3" s="64"/>
      <c r="B3" s="20" t="s">
        <v>109</v>
      </c>
      <c r="C3" s="21" t="s">
        <v>73</v>
      </c>
    </row>
    <row r="4" spans="1:3" ht="15" x14ac:dyDescent="0.45">
      <c r="A4" s="64"/>
      <c r="B4" s="63" t="s">
        <v>9</v>
      </c>
      <c r="C4" s="63"/>
    </row>
    <row r="5" spans="1:3" ht="75" x14ac:dyDescent="0.45">
      <c r="A5" s="64"/>
      <c r="B5" s="20" t="s">
        <v>110</v>
      </c>
      <c r="C5" s="20"/>
    </row>
    <row r="6" spans="1:3" ht="15" x14ac:dyDescent="0.45">
      <c r="A6" s="64"/>
      <c r="B6" s="41" t="s">
        <v>15</v>
      </c>
      <c r="C6" s="41"/>
    </row>
    <row r="7" spans="1:3" ht="75" x14ac:dyDescent="0.45">
      <c r="A7" s="64"/>
      <c r="B7" s="20" t="s">
        <v>111</v>
      </c>
      <c r="C7" s="20"/>
    </row>
    <row r="8" spans="1:3" ht="15" x14ac:dyDescent="0.45">
      <c r="A8" s="64"/>
      <c r="B8" s="43" t="s">
        <v>268</v>
      </c>
      <c r="C8" s="41"/>
    </row>
    <row r="9" spans="1:3" ht="150" x14ac:dyDescent="0.45">
      <c r="A9" s="64"/>
      <c r="B9" s="20" t="s">
        <v>275</v>
      </c>
      <c r="C9" s="21" t="s">
        <v>77</v>
      </c>
    </row>
    <row r="10" spans="1:3" ht="15" x14ac:dyDescent="0.45">
      <c r="A10" s="64" t="s">
        <v>39</v>
      </c>
      <c r="B10" s="41" t="s">
        <v>20</v>
      </c>
      <c r="C10" s="41"/>
    </row>
    <row r="11" spans="1:3" ht="30" x14ac:dyDescent="0.45">
      <c r="A11" s="64"/>
      <c r="B11" s="20" t="s">
        <v>82</v>
      </c>
      <c r="C11" s="21"/>
    </row>
    <row r="12" spans="1:3" ht="15" x14ac:dyDescent="0.45">
      <c r="A12" s="64"/>
      <c r="B12" s="63" t="s">
        <v>23</v>
      </c>
      <c r="C12" s="63"/>
    </row>
    <row r="13" spans="1:3" ht="75" x14ac:dyDescent="0.45">
      <c r="A13" s="64"/>
      <c r="B13" s="20" t="s">
        <v>269</v>
      </c>
      <c r="C13" s="21" t="s">
        <v>74</v>
      </c>
    </row>
    <row r="14" spans="1:3" ht="15" customHeight="1" x14ac:dyDescent="0.45">
      <c r="A14" s="64" t="s">
        <v>24</v>
      </c>
      <c r="B14" s="63" t="s">
        <v>25</v>
      </c>
      <c r="C14" s="63"/>
    </row>
    <row r="15" spans="1:3" ht="90" x14ac:dyDescent="0.45">
      <c r="A15" s="64"/>
      <c r="B15" s="20" t="s">
        <v>75</v>
      </c>
      <c r="C15" s="21" t="s">
        <v>76</v>
      </c>
    </row>
    <row r="16" spans="1:3" x14ac:dyDescent="0.45">
      <c r="A16" s="64"/>
      <c r="B16" s="43" t="s">
        <v>273</v>
      </c>
      <c r="C16" s="43"/>
    </row>
    <row r="17" spans="1:3" ht="45" x14ac:dyDescent="0.45">
      <c r="A17" s="64"/>
      <c r="B17" s="20" t="s">
        <v>83</v>
      </c>
      <c r="C17" s="21" t="s">
        <v>84</v>
      </c>
    </row>
    <row r="18" spans="1:3" ht="15" x14ac:dyDescent="0.45">
      <c r="A18" s="64"/>
      <c r="B18" s="63" t="s">
        <v>33</v>
      </c>
      <c r="C18" s="63"/>
    </row>
    <row r="19" spans="1:3" ht="90" x14ac:dyDescent="0.45">
      <c r="A19" s="64"/>
      <c r="B19" s="20" t="s">
        <v>112</v>
      </c>
      <c r="C19" s="21" t="s">
        <v>74</v>
      </c>
    </row>
    <row r="20" spans="1:3" ht="15" x14ac:dyDescent="0.45">
      <c r="A20" s="64"/>
      <c r="B20" s="43" t="s">
        <v>270</v>
      </c>
      <c r="C20" s="41"/>
    </row>
    <row r="21" spans="1:3" ht="165" x14ac:dyDescent="0.45">
      <c r="A21" s="64"/>
      <c r="B21" s="20" t="s">
        <v>274</v>
      </c>
      <c r="C21" s="21" t="s">
        <v>77</v>
      </c>
    </row>
    <row r="22" spans="1:3" x14ac:dyDescent="0.45">
      <c r="A22" s="64"/>
      <c r="B22" s="43" t="s">
        <v>271</v>
      </c>
      <c r="C22" s="43"/>
    </row>
    <row r="23" spans="1:3" ht="135" x14ac:dyDescent="0.45">
      <c r="A23" s="64"/>
      <c r="B23" s="20" t="s">
        <v>113</v>
      </c>
      <c r="C23" s="21" t="s">
        <v>77</v>
      </c>
    </row>
    <row r="24" spans="1:3" s="25" customFormat="1" ht="15" x14ac:dyDescent="0.45">
      <c r="A24" s="22"/>
      <c r="B24" s="23"/>
      <c r="C24" s="24"/>
    </row>
    <row r="25" spans="1:3" ht="15" customHeight="1" x14ac:dyDescent="0.45">
      <c r="A25" s="64" t="s">
        <v>64</v>
      </c>
      <c r="B25" s="63" t="s">
        <v>41</v>
      </c>
      <c r="C25" s="63"/>
    </row>
    <row r="26" spans="1:3" ht="60" x14ac:dyDescent="0.45">
      <c r="A26" s="64"/>
      <c r="B26" s="20" t="s">
        <v>98</v>
      </c>
      <c r="C26" s="21"/>
    </row>
    <row r="27" spans="1:3" ht="15" x14ac:dyDescent="0.45">
      <c r="A27" s="64"/>
      <c r="B27" s="63" t="s">
        <v>45</v>
      </c>
      <c r="C27" s="63"/>
    </row>
    <row r="28" spans="1:3" ht="75" x14ac:dyDescent="0.45">
      <c r="A28" s="64"/>
      <c r="B28" s="20" t="s">
        <v>114</v>
      </c>
      <c r="C28" s="21"/>
    </row>
    <row r="29" spans="1:3" ht="15" x14ac:dyDescent="0.45">
      <c r="A29" s="64"/>
      <c r="B29" s="63" t="s">
        <v>50</v>
      </c>
      <c r="C29" s="63"/>
    </row>
    <row r="30" spans="1:3" ht="15" x14ac:dyDescent="0.45">
      <c r="A30" s="64"/>
      <c r="B30" s="20" t="s">
        <v>99</v>
      </c>
      <c r="C30" s="21"/>
    </row>
    <row r="31" spans="1:3" ht="15" x14ac:dyDescent="0.45">
      <c r="A31" s="64"/>
      <c r="B31" s="63" t="s">
        <v>54</v>
      </c>
      <c r="C31" s="63"/>
    </row>
    <row r="32" spans="1:3" ht="45" x14ac:dyDescent="0.45">
      <c r="A32" s="64"/>
      <c r="B32" s="20" t="s">
        <v>102</v>
      </c>
      <c r="C32" s="21"/>
    </row>
    <row r="33" spans="1:3" ht="15" x14ac:dyDescent="0.45">
      <c r="A33" s="68" t="s">
        <v>115</v>
      </c>
      <c r="B33" s="66" t="s">
        <v>57</v>
      </c>
      <c r="C33" s="66"/>
    </row>
    <row r="34" spans="1:3" ht="30" x14ac:dyDescent="0.45">
      <c r="A34" s="68"/>
      <c r="B34" s="37" t="s">
        <v>100</v>
      </c>
      <c r="C34" s="38"/>
    </row>
    <row r="35" spans="1:3" x14ac:dyDescent="0.45">
      <c r="A35" s="68"/>
      <c r="B35" s="71" t="s">
        <v>272</v>
      </c>
      <c r="C35" s="71"/>
    </row>
    <row r="36" spans="1:3" ht="90" x14ac:dyDescent="0.45">
      <c r="A36" s="68"/>
      <c r="B36" s="37" t="s">
        <v>276</v>
      </c>
      <c r="C36" s="38" t="s">
        <v>77</v>
      </c>
    </row>
    <row r="37" spans="1:3" ht="15" x14ac:dyDescent="0.45">
      <c r="A37" s="69" t="s">
        <v>104</v>
      </c>
      <c r="B37" s="65" t="s">
        <v>62</v>
      </c>
      <c r="C37" s="65"/>
    </row>
    <row r="38" spans="1:3" ht="45" x14ac:dyDescent="0.45">
      <c r="A38" s="70"/>
      <c r="B38" s="39" t="s">
        <v>105</v>
      </c>
      <c r="C38" s="40"/>
    </row>
  </sheetData>
  <mergeCells count="19">
    <mergeCell ref="A1:C1"/>
    <mergeCell ref="A33:A36"/>
    <mergeCell ref="A37:A38"/>
    <mergeCell ref="B29:C29"/>
    <mergeCell ref="B31:C31"/>
    <mergeCell ref="B35:C35"/>
    <mergeCell ref="A2:A9"/>
    <mergeCell ref="A10:A13"/>
    <mergeCell ref="A25:A32"/>
    <mergeCell ref="B18:C18"/>
    <mergeCell ref="B25:C25"/>
    <mergeCell ref="B27:C27"/>
    <mergeCell ref="B4:C4"/>
    <mergeCell ref="B12:C12"/>
    <mergeCell ref="B14:C14"/>
    <mergeCell ref="A14:A21"/>
    <mergeCell ref="A22:A23"/>
    <mergeCell ref="B37:C37"/>
    <mergeCell ref="B33:C33"/>
  </mergeCells>
  <hyperlinks>
    <hyperlink ref="C3" r:id="rId1" xr:uid="{00000000-0004-0000-0100-000000000000}"/>
    <hyperlink ref="C13" r:id="rId2" xr:uid="{00000000-0004-0000-0100-000001000000}"/>
    <hyperlink ref="B8" r:id="rId3" xr:uid="{00000000-0004-0000-0100-000002000000}"/>
    <hyperlink ref="B20:C20" r:id="rId4" display="Poverty Indicator - https://apps.vdh.virginia.gov/omhhe/hoi/youth-well-being-index" xr:uid="{00000000-0004-0000-0100-000003000000}"/>
    <hyperlink ref="B22:C22" r:id="rId5" display="Pre-K Enrollment Indicator - https://apps.vdh.virginia.gov/omhhe/hoi/youth-well-being-index" xr:uid="{00000000-0004-0000-0100-000004000000}"/>
    <hyperlink ref="B35:C35" r:id="rId6" display="Population Density Indicator - https://apps.vdh.virginia.gov/omhhe/hoi/youth-well-being-index" xr:uid="{00000000-0004-0000-0100-000005000000}"/>
    <hyperlink ref="B16:C16" r:id="rId7" location="11.54/37.6647/-77.4879" display="Environmental Justice - https://screeningtool.geoplatform.gov/en/#11.54/37.6647/-77.4879" xr:uid="{00000000-0004-0000-0100-000006000000}"/>
  </hyperlinks>
  <pageMargins left="0.7" right="0.7" top="0.75" bottom="0.75" header="0.3" footer="0.3"/>
  <pageSetup scale="55" orientation="portrait" horizontalDpi="1200" verticalDpi="12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5"/>
  <sheetViews>
    <sheetView workbookViewId="0">
      <pane ySplit="1" topLeftCell="A2" activePane="bottomLeft" state="frozen"/>
      <selection pane="bottomLeft" activeCell="D138" sqref="D138"/>
    </sheetView>
  </sheetViews>
  <sheetFormatPr defaultRowHeight="14.25" x14ac:dyDescent="0.45"/>
  <cols>
    <col min="1" max="1" width="20" bestFit="1" customWidth="1"/>
    <col min="3" max="3" width="11.86328125" bestFit="1" customWidth="1"/>
    <col min="6" max="9" width="10.265625" customWidth="1"/>
  </cols>
  <sheetData>
    <row r="1" spans="1:16" x14ac:dyDescent="0.45">
      <c r="A1" t="s">
        <v>267</v>
      </c>
      <c r="B1" t="s">
        <v>266</v>
      </c>
      <c r="C1" t="s">
        <v>265</v>
      </c>
      <c r="D1" t="s">
        <v>264</v>
      </c>
      <c r="E1" t="s">
        <v>263</v>
      </c>
      <c r="F1" t="s">
        <v>262</v>
      </c>
      <c r="G1" t="s">
        <v>261</v>
      </c>
      <c r="H1" t="s">
        <v>260</v>
      </c>
      <c r="I1" t="s">
        <v>259</v>
      </c>
      <c r="J1" t="s">
        <v>258</v>
      </c>
      <c r="L1" s="72" t="s">
        <v>257</v>
      </c>
      <c r="M1" s="73"/>
      <c r="N1" s="73"/>
      <c r="O1" s="73"/>
      <c r="P1" s="74"/>
    </row>
    <row r="2" spans="1:16" x14ac:dyDescent="0.45">
      <c r="A2" t="s">
        <v>256</v>
      </c>
      <c r="B2">
        <v>51059</v>
      </c>
      <c r="C2">
        <v>86181</v>
      </c>
      <c r="D2">
        <v>72</v>
      </c>
      <c r="E2">
        <v>58</v>
      </c>
      <c r="F2">
        <v>9</v>
      </c>
      <c r="G2">
        <v>3</v>
      </c>
      <c r="H2">
        <v>2</v>
      </c>
      <c r="I2">
        <v>0</v>
      </c>
      <c r="J2">
        <v>0</v>
      </c>
      <c r="L2" s="75" t="s">
        <v>255</v>
      </c>
      <c r="M2" s="76"/>
      <c r="N2" s="76"/>
      <c r="O2" s="76"/>
      <c r="P2" s="77"/>
    </row>
    <row r="3" spans="1:16" x14ac:dyDescent="0.45">
      <c r="A3" t="s">
        <v>254</v>
      </c>
      <c r="B3" s="42">
        <v>51760</v>
      </c>
      <c r="C3">
        <v>15475</v>
      </c>
      <c r="D3">
        <v>44</v>
      </c>
      <c r="E3">
        <v>32</v>
      </c>
      <c r="F3">
        <v>6</v>
      </c>
      <c r="G3">
        <v>3</v>
      </c>
      <c r="H3">
        <v>3</v>
      </c>
      <c r="I3">
        <v>0</v>
      </c>
      <c r="J3">
        <v>0</v>
      </c>
      <c r="L3" s="78" t="s">
        <v>253</v>
      </c>
      <c r="M3" s="79"/>
      <c r="N3" s="79"/>
      <c r="O3" s="79"/>
      <c r="P3" s="80"/>
    </row>
    <row r="4" spans="1:16" x14ac:dyDescent="0.45">
      <c r="A4" t="s">
        <v>252</v>
      </c>
      <c r="B4">
        <v>51087</v>
      </c>
      <c r="C4">
        <v>24159</v>
      </c>
      <c r="D4">
        <v>39</v>
      </c>
      <c r="E4">
        <v>28</v>
      </c>
      <c r="F4">
        <v>7</v>
      </c>
      <c r="G4">
        <v>2</v>
      </c>
      <c r="H4">
        <v>2</v>
      </c>
      <c r="I4">
        <v>0</v>
      </c>
      <c r="J4">
        <v>0</v>
      </c>
      <c r="L4" s="81" t="s">
        <v>251</v>
      </c>
      <c r="M4" s="82"/>
      <c r="N4" s="82"/>
      <c r="O4" s="82"/>
      <c r="P4" s="83"/>
    </row>
    <row r="5" spans="1:16" x14ac:dyDescent="0.45">
      <c r="A5" t="s">
        <v>250</v>
      </c>
      <c r="B5">
        <v>51153</v>
      </c>
      <c r="C5">
        <v>40297</v>
      </c>
      <c r="D5">
        <v>39</v>
      </c>
      <c r="E5">
        <v>32</v>
      </c>
      <c r="F5">
        <v>3</v>
      </c>
      <c r="G5">
        <v>2</v>
      </c>
      <c r="H5">
        <v>2</v>
      </c>
      <c r="I5">
        <v>0</v>
      </c>
      <c r="J5">
        <v>0</v>
      </c>
      <c r="L5" s="84" t="s">
        <v>249</v>
      </c>
      <c r="M5" s="85"/>
      <c r="N5" s="85"/>
      <c r="O5" s="86" t="s">
        <v>248</v>
      </c>
      <c r="P5" s="87"/>
    </row>
    <row r="6" spans="1:16" x14ac:dyDescent="0.45">
      <c r="A6" t="s">
        <v>247</v>
      </c>
      <c r="B6" s="42">
        <v>51510</v>
      </c>
      <c r="C6">
        <v>12924</v>
      </c>
      <c r="D6">
        <v>32</v>
      </c>
      <c r="E6">
        <v>25</v>
      </c>
      <c r="F6">
        <v>5</v>
      </c>
      <c r="G6">
        <v>0</v>
      </c>
      <c r="H6">
        <v>2</v>
      </c>
      <c r="I6">
        <v>0</v>
      </c>
      <c r="J6">
        <v>0</v>
      </c>
    </row>
    <row r="7" spans="1:16" x14ac:dyDescent="0.45">
      <c r="A7" t="s">
        <v>246</v>
      </c>
      <c r="B7">
        <v>51700</v>
      </c>
      <c r="C7">
        <v>15366</v>
      </c>
      <c r="D7">
        <v>25</v>
      </c>
      <c r="E7">
        <v>20</v>
      </c>
      <c r="F7">
        <v>2</v>
      </c>
      <c r="G7">
        <v>1</v>
      </c>
      <c r="H7">
        <v>2</v>
      </c>
      <c r="I7">
        <v>0</v>
      </c>
      <c r="J7">
        <v>0</v>
      </c>
      <c r="L7" t="s">
        <v>245</v>
      </c>
    </row>
    <row r="8" spans="1:16" x14ac:dyDescent="0.45">
      <c r="A8" t="s">
        <v>244</v>
      </c>
      <c r="B8">
        <v>51770</v>
      </c>
      <c r="C8">
        <v>7751</v>
      </c>
      <c r="D8">
        <v>21</v>
      </c>
      <c r="E8">
        <v>19</v>
      </c>
      <c r="F8">
        <v>1</v>
      </c>
      <c r="G8">
        <v>1</v>
      </c>
      <c r="H8">
        <v>0</v>
      </c>
      <c r="I8">
        <v>0</v>
      </c>
      <c r="J8">
        <v>0</v>
      </c>
    </row>
    <row r="9" spans="1:16" x14ac:dyDescent="0.45">
      <c r="A9" t="s">
        <v>243</v>
      </c>
      <c r="B9">
        <v>51107</v>
      </c>
      <c r="C9">
        <v>34431</v>
      </c>
      <c r="D9">
        <v>16</v>
      </c>
      <c r="E9">
        <v>12</v>
      </c>
      <c r="F9">
        <v>3</v>
      </c>
      <c r="G9">
        <v>0</v>
      </c>
      <c r="H9">
        <v>1</v>
      </c>
      <c r="I9">
        <v>0</v>
      </c>
      <c r="J9">
        <v>0</v>
      </c>
    </row>
    <row r="10" spans="1:16" x14ac:dyDescent="0.45">
      <c r="A10" t="s">
        <v>242</v>
      </c>
      <c r="B10">
        <v>51680</v>
      </c>
      <c r="C10">
        <v>5597</v>
      </c>
      <c r="D10">
        <v>13</v>
      </c>
      <c r="E10">
        <v>8</v>
      </c>
      <c r="F10">
        <v>3</v>
      </c>
      <c r="G10">
        <v>1</v>
      </c>
      <c r="H10">
        <v>1</v>
      </c>
      <c r="I10">
        <v>0</v>
      </c>
      <c r="J10">
        <v>0</v>
      </c>
    </row>
    <row r="11" spans="1:16" x14ac:dyDescent="0.45">
      <c r="A11" t="s">
        <v>241</v>
      </c>
      <c r="B11">
        <v>51630</v>
      </c>
      <c r="C11">
        <v>2274</v>
      </c>
      <c r="D11">
        <v>11</v>
      </c>
      <c r="E11">
        <v>10</v>
      </c>
      <c r="F11">
        <v>0</v>
      </c>
      <c r="G11">
        <v>1</v>
      </c>
      <c r="H11">
        <v>0</v>
      </c>
      <c r="I11">
        <v>0</v>
      </c>
      <c r="J11">
        <v>0</v>
      </c>
    </row>
    <row r="12" spans="1:16" x14ac:dyDescent="0.45">
      <c r="A12" t="s">
        <v>240</v>
      </c>
      <c r="B12">
        <v>51710</v>
      </c>
      <c r="C12">
        <v>18346</v>
      </c>
      <c r="D12">
        <v>11</v>
      </c>
      <c r="E12">
        <v>9</v>
      </c>
      <c r="F12">
        <v>1</v>
      </c>
      <c r="G12">
        <v>0</v>
      </c>
      <c r="H12">
        <v>1</v>
      </c>
      <c r="I12">
        <v>0</v>
      </c>
      <c r="J12">
        <v>0</v>
      </c>
    </row>
    <row r="13" spans="1:16" x14ac:dyDescent="0.45">
      <c r="A13" t="s">
        <v>239</v>
      </c>
      <c r="B13" s="42">
        <v>51550</v>
      </c>
      <c r="C13">
        <v>18807</v>
      </c>
      <c r="D13">
        <v>10</v>
      </c>
      <c r="E13">
        <v>6</v>
      </c>
      <c r="F13">
        <v>2</v>
      </c>
      <c r="G13">
        <v>2</v>
      </c>
      <c r="H13">
        <v>0</v>
      </c>
      <c r="I13">
        <v>0</v>
      </c>
      <c r="J13">
        <v>0</v>
      </c>
    </row>
    <row r="14" spans="1:16" x14ac:dyDescent="0.45">
      <c r="A14" t="s">
        <v>238</v>
      </c>
      <c r="B14">
        <v>51590</v>
      </c>
      <c r="C14">
        <v>2826</v>
      </c>
      <c r="D14">
        <v>10</v>
      </c>
      <c r="E14">
        <v>8</v>
      </c>
      <c r="F14">
        <v>2</v>
      </c>
      <c r="G14">
        <v>0</v>
      </c>
      <c r="H14">
        <v>0</v>
      </c>
      <c r="I14">
        <v>0</v>
      </c>
      <c r="J14">
        <v>0</v>
      </c>
    </row>
    <row r="15" spans="1:16" x14ac:dyDescent="0.45">
      <c r="A15" t="s">
        <v>237</v>
      </c>
      <c r="B15">
        <v>51660</v>
      </c>
      <c r="C15">
        <v>3250</v>
      </c>
      <c r="D15">
        <v>10</v>
      </c>
      <c r="E15">
        <v>9</v>
      </c>
      <c r="F15">
        <v>0</v>
      </c>
      <c r="G15">
        <v>1</v>
      </c>
      <c r="H15">
        <v>0</v>
      </c>
      <c r="I15">
        <v>0</v>
      </c>
      <c r="J15">
        <v>0</v>
      </c>
    </row>
    <row r="16" spans="1:16" x14ac:dyDescent="0.45">
      <c r="A16" t="s">
        <v>236</v>
      </c>
      <c r="B16">
        <v>51001</v>
      </c>
      <c r="C16">
        <v>2095</v>
      </c>
      <c r="D16">
        <v>9</v>
      </c>
      <c r="E16">
        <v>5</v>
      </c>
      <c r="F16">
        <v>1</v>
      </c>
      <c r="G16">
        <v>3</v>
      </c>
      <c r="H16">
        <v>0</v>
      </c>
      <c r="I16">
        <v>0</v>
      </c>
      <c r="J16">
        <v>0</v>
      </c>
    </row>
    <row r="17" spans="1:10" x14ac:dyDescent="0.45">
      <c r="A17" t="s">
        <v>235</v>
      </c>
      <c r="B17">
        <v>51003</v>
      </c>
      <c r="C17">
        <v>7062</v>
      </c>
      <c r="D17">
        <v>9</v>
      </c>
      <c r="E17">
        <v>7</v>
      </c>
      <c r="F17">
        <v>1</v>
      </c>
      <c r="G17">
        <v>0</v>
      </c>
      <c r="H17">
        <v>1</v>
      </c>
      <c r="I17">
        <v>0</v>
      </c>
      <c r="J17">
        <v>0</v>
      </c>
    </row>
    <row r="18" spans="1:10" x14ac:dyDescent="0.45">
      <c r="A18" t="s">
        <v>234</v>
      </c>
      <c r="B18">
        <v>51540</v>
      </c>
      <c r="C18">
        <v>2908</v>
      </c>
      <c r="D18">
        <v>9</v>
      </c>
      <c r="E18">
        <v>7</v>
      </c>
      <c r="F18">
        <v>1</v>
      </c>
      <c r="G18">
        <v>0</v>
      </c>
      <c r="H18">
        <v>1</v>
      </c>
      <c r="I18">
        <v>0</v>
      </c>
      <c r="J18">
        <v>0</v>
      </c>
    </row>
    <row r="19" spans="1:10" x14ac:dyDescent="0.45">
      <c r="A19" t="s">
        <v>233</v>
      </c>
      <c r="B19">
        <v>51179</v>
      </c>
      <c r="C19">
        <v>11917</v>
      </c>
      <c r="D19">
        <v>9</v>
      </c>
      <c r="E19">
        <v>6</v>
      </c>
      <c r="F19">
        <v>2</v>
      </c>
      <c r="G19">
        <v>1</v>
      </c>
      <c r="H19">
        <v>0</v>
      </c>
      <c r="I19">
        <v>0</v>
      </c>
      <c r="J19">
        <v>0</v>
      </c>
    </row>
    <row r="20" spans="1:10" x14ac:dyDescent="0.45">
      <c r="A20" t="s">
        <v>232</v>
      </c>
      <c r="B20">
        <v>51013</v>
      </c>
      <c r="C20">
        <v>15992</v>
      </c>
      <c r="D20">
        <v>8</v>
      </c>
      <c r="E20">
        <v>5</v>
      </c>
      <c r="F20">
        <v>1</v>
      </c>
      <c r="G20">
        <v>2</v>
      </c>
      <c r="H20">
        <v>0</v>
      </c>
      <c r="I20">
        <v>0</v>
      </c>
      <c r="J20">
        <v>0</v>
      </c>
    </row>
    <row r="21" spans="1:10" x14ac:dyDescent="0.45">
      <c r="A21" t="s">
        <v>231</v>
      </c>
      <c r="B21">
        <v>51740</v>
      </c>
      <c r="C21">
        <v>8173</v>
      </c>
      <c r="D21">
        <v>8</v>
      </c>
      <c r="E21">
        <v>6</v>
      </c>
      <c r="F21">
        <v>1</v>
      </c>
      <c r="G21">
        <v>0</v>
      </c>
      <c r="H21">
        <v>1</v>
      </c>
      <c r="I21">
        <v>0</v>
      </c>
      <c r="J21">
        <v>0</v>
      </c>
    </row>
    <row r="22" spans="1:10" x14ac:dyDescent="0.45">
      <c r="A22" t="s">
        <v>230</v>
      </c>
      <c r="B22">
        <v>51007</v>
      </c>
      <c r="C22">
        <v>832</v>
      </c>
      <c r="D22">
        <v>6</v>
      </c>
      <c r="E22">
        <v>4</v>
      </c>
      <c r="F22">
        <v>1</v>
      </c>
      <c r="G22">
        <v>0</v>
      </c>
      <c r="H22">
        <v>1</v>
      </c>
      <c r="I22">
        <v>0</v>
      </c>
      <c r="J22">
        <v>0</v>
      </c>
    </row>
    <row r="23" spans="1:10" x14ac:dyDescent="0.45">
      <c r="A23" t="s">
        <v>229</v>
      </c>
      <c r="B23">
        <v>51069</v>
      </c>
      <c r="C23">
        <v>6328</v>
      </c>
      <c r="D23">
        <v>6</v>
      </c>
      <c r="E23">
        <v>4</v>
      </c>
      <c r="F23">
        <v>2</v>
      </c>
      <c r="G23">
        <v>0</v>
      </c>
      <c r="H23">
        <v>0</v>
      </c>
      <c r="I23">
        <v>0</v>
      </c>
      <c r="J23">
        <v>0</v>
      </c>
    </row>
    <row r="24" spans="1:10" x14ac:dyDescent="0.45">
      <c r="A24" t="s">
        <v>228</v>
      </c>
      <c r="B24">
        <v>51683</v>
      </c>
      <c r="C24">
        <v>3877</v>
      </c>
      <c r="D24">
        <v>6</v>
      </c>
      <c r="E24">
        <v>3</v>
      </c>
      <c r="F24">
        <v>1</v>
      </c>
      <c r="G24">
        <v>1</v>
      </c>
      <c r="H24">
        <v>1</v>
      </c>
      <c r="I24">
        <v>0</v>
      </c>
      <c r="J24">
        <v>0</v>
      </c>
    </row>
    <row r="25" spans="1:10" x14ac:dyDescent="0.45">
      <c r="A25" t="s">
        <v>227</v>
      </c>
      <c r="B25">
        <v>51730</v>
      </c>
      <c r="C25">
        <v>2597</v>
      </c>
      <c r="D25">
        <v>6</v>
      </c>
      <c r="E25">
        <v>4</v>
      </c>
      <c r="F25">
        <v>0</v>
      </c>
      <c r="G25">
        <v>1</v>
      </c>
      <c r="H25">
        <v>1</v>
      </c>
      <c r="I25">
        <v>0</v>
      </c>
      <c r="J25">
        <v>0</v>
      </c>
    </row>
    <row r="26" spans="1:10" x14ac:dyDescent="0.45">
      <c r="A26" t="s">
        <v>226</v>
      </c>
      <c r="B26">
        <v>51177</v>
      </c>
      <c r="C26">
        <v>10263</v>
      </c>
      <c r="D26">
        <v>6</v>
      </c>
      <c r="E26">
        <v>5</v>
      </c>
      <c r="F26">
        <v>1</v>
      </c>
      <c r="G26">
        <v>0</v>
      </c>
      <c r="H26">
        <v>0</v>
      </c>
      <c r="I26">
        <v>0</v>
      </c>
      <c r="J26">
        <v>0</v>
      </c>
    </row>
    <row r="27" spans="1:10" x14ac:dyDescent="0.45">
      <c r="A27" t="s">
        <v>225</v>
      </c>
      <c r="B27">
        <v>51810</v>
      </c>
      <c r="C27">
        <v>33188</v>
      </c>
      <c r="D27">
        <v>6</v>
      </c>
      <c r="E27">
        <v>3</v>
      </c>
      <c r="F27">
        <v>2</v>
      </c>
      <c r="G27">
        <v>1</v>
      </c>
      <c r="H27">
        <v>0</v>
      </c>
      <c r="I27">
        <v>0</v>
      </c>
      <c r="J27">
        <v>0</v>
      </c>
    </row>
    <row r="28" spans="1:10" x14ac:dyDescent="0.45">
      <c r="A28" t="s">
        <v>224</v>
      </c>
      <c r="B28">
        <v>51650</v>
      </c>
      <c r="C28">
        <v>9983</v>
      </c>
      <c r="D28">
        <v>5</v>
      </c>
      <c r="E28">
        <v>4</v>
      </c>
      <c r="F28">
        <v>1</v>
      </c>
      <c r="G28">
        <v>0</v>
      </c>
      <c r="H28">
        <v>0</v>
      </c>
      <c r="I28">
        <v>0</v>
      </c>
      <c r="J28">
        <v>0</v>
      </c>
    </row>
    <row r="29" spans="1:10" x14ac:dyDescent="0.45">
      <c r="A29" t="s">
        <v>223</v>
      </c>
      <c r="B29">
        <v>51111</v>
      </c>
      <c r="C29">
        <v>787</v>
      </c>
      <c r="D29">
        <v>5</v>
      </c>
      <c r="E29">
        <v>3</v>
      </c>
      <c r="F29">
        <v>1</v>
      </c>
      <c r="G29">
        <v>0</v>
      </c>
      <c r="H29">
        <v>1</v>
      </c>
      <c r="I29">
        <v>0</v>
      </c>
      <c r="J29">
        <v>0</v>
      </c>
    </row>
    <row r="30" spans="1:10" x14ac:dyDescent="0.45">
      <c r="A30" t="s">
        <v>222</v>
      </c>
      <c r="B30">
        <v>51143</v>
      </c>
      <c r="C30">
        <v>3031</v>
      </c>
      <c r="D30">
        <v>5</v>
      </c>
      <c r="E30">
        <v>4</v>
      </c>
      <c r="F30">
        <v>1</v>
      </c>
      <c r="G30">
        <v>0</v>
      </c>
      <c r="H30">
        <v>0</v>
      </c>
      <c r="I30">
        <v>0</v>
      </c>
      <c r="J30">
        <v>0</v>
      </c>
    </row>
    <row r="31" spans="1:10" x14ac:dyDescent="0.45">
      <c r="A31" t="s">
        <v>221</v>
      </c>
      <c r="B31">
        <v>51061</v>
      </c>
      <c r="C31">
        <v>4980</v>
      </c>
      <c r="D31">
        <v>4</v>
      </c>
      <c r="E31">
        <v>3</v>
      </c>
      <c r="F31">
        <v>1</v>
      </c>
      <c r="G31">
        <v>0</v>
      </c>
      <c r="H31">
        <v>0</v>
      </c>
      <c r="I31">
        <v>0</v>
      </c>
      <c r="J31">
        <v>0</v>
      </c>
    </row>
    <row r="32" spans="1:10" x14ac:dyDescent="0.45">
      <c r="A32" t="s">
        <v>220</v>
      </c>
      <c r="B32">
        <v>51065</v>
      </c>
      <c r="C32">
        <v>1649</v>
      </c>
      <c r="D32">
        <v>4</v>
      </c>
      <c r="E32">
        <v>3</v>
      </c>
      <c r="F32">
        <v>1</v>
      </c>
      <c r="G32">
        <v>0</v>
      </c>
      <c r="H32">
        <v>0</v>
      </c>
      <c r="I32">
        <v>0</v>
      </c>
      <c r="J32">
        <v>0</v>
      </c>
    </row>
    <row r="33" spans="1:10" x14ac:dyDescent="0.45">
      <c r="A33" t="s">
        <v>219</v>
      </c>
      <c r="B33">
        <v>51109</v>
      </c>
      <c r="C33">
        <v>2427</v>
      </c>
      <c r="D33">
        <v>4</v>
      </c>
      <c r="E33">
        <v>3</v>
      </c>
      <c r="F33">
        <v>1</v>
      </c>
      <c r="G33">
        <v>0</v>
      </c>
      <c r="H33">
        <v>0</v>
      </c>
      <c r="I33">
        <v>0</v>
      </c>
      <c r="J33">
        <v>0</v>
      </c>
    </row>
    <row r="34" spans="1:10" x14ac:dyDescent="0.45">
      <c r="A34" t="s">
        <v>218</v>
      </c>
      <c r="B34">
        <v>51117</v>
      </c>
      <c r="C34">
        <v>1849</v>
      </c>
      <c r="D34">
        <v>4</v>
      </c>
      <c r="E34">
        <v>4</v>
      </c>
      <c r="F34">
        <v>0</v>
      </c>
      <c r="G34">
        <v>0</v>
      </c>
      <c r="H34">
        <v>0</v>
      </c>
      <c r="I34">
        <v>0</v>
      </c>
      <c r="J34">
        <v>0</v>
      </c>
    </row>
    <row r="35" spans="1:10" x14ac:dyDescent="0.45">
      <c r="A35" t="s">
        <v>217</v>
      </c>
      <c r="B35">
        <v>51171</v>
      </c>
      <c r="C35">
        <v>2919</v>
      </c>
      <c r="D35">
        <v>4</v>
      </c>
      <c r="E35">
        <v>2</v>
      </c>
      <c r="F35">
        <v>0</v>
      </c>
      <c r="G35">
        <v>2</v>
      </c>
      <c r="H35">
        <v>0</v>
      </c>
      <c r="I35">
        <v>0</v>
      </c>
      <c r="J35">
        <v>0</v>
      </c>
    </row>
    <row r="36" spans="1:10" x14ac:dyDescent="0.45">
      <c r="A36" t="s">
        <v>216</v>
      </c>
      <c r="B36">
        <v>51009</v>
      </c>
      <c r="C36">
        <v>2002</v>
      </c>
      <c r="D36">
        <v>3</v>
      </c>
      <c r="E36">
        <v>2</v>
      </c>
      <c r="F36">
        <v>1</v>
      </c>
      <c r="G36">
        <v>0</v>
      </c>
      <c r="H36">
        <v>0</v>
      </c>
      <c r="I36">
        <v>0</v>
      </c>
      <c r="J36">
        <v>0</v>
      </c>
    </row>
    <row r="37" spans="1:10" x14ac:dyDescent="0.45">
      <c r="A37" t="s">
        <v>215</v>
      </c>
      <c r="B37">
        <v>51019</v>
      </c>
      <c r="C37">
        <v>4514</v>
      </c>
      <c r="D37">
        <v>3</v>
      </c>
      <c r="E37">
        <v>3</v>
      </c>
      <c r="F37">
        <v>0</v>
      </c>
      <c r="G37">
        <v>0</v>
      </c>
      <c r="H37">
        <v>0</v>
      </c>
      <c r="I37">
        <v>0</v>
      </c>
      <c r="J37">
        <v>0</v>
      </c>
    </row>
    <row r="38" spans="1:10" x14ac:dyDescent="0.45">
      <c r="A38" t="s">
        <v>214</v>
      </c>
      <c r="B38">
        <v>51023</v>
      </c>
      <c r="C38">
        <v>1786</v>
      </c>
      <c r="D38">
        <v>3</v>
      </c>
      <c r="E38">
        <v>2</v>
      </c>
      <c r="F38">
        <v>0</v>
      </c>
      <c r="G38">
        <v>0</v>
      </c>
      <c r="H38">
        <v>1</v>
      </c>
      <c r="I38">
        <v>0</v>
      </c>
      <c r="J38">
        <v>0</v>
      </c>
    </row>
    <row r="39" spans="1:10" x14ac:dyDescent="0.45">
      <c r="A39" t="s">
        <v>213</v>
      </c>
      <c r="B39">
        <v>51047</v>
      </c>
      <c r="C39">
        <v>4174</v>
      </c>
      <c r="D39">
        <v>3</v>
      </c>
      <c r="E39">
        <v>3</v>
      </c>
      <c r="F39">
        <v>0</v>
      </c>
      <c r="G39">
        <v>0</v>
      </c>
      <c r="H39">
        <v>0</v>
      </c>
      <c r="I39">
        <v>0</v>
      </c>
      <c r="J39">
        <v>0</v>
      </c>
    </row>
    <row r="40" spans="1:10" x14ac:dyDescent="0.45">
      <c r="A40" t="s">
        <v>212</v>
      </c>
      <c r="B40">
        <v>51083</v>
      </c>
      <c r="C40">
        <v>2154</v>
      </c>
      <c r="D40">
        <v>3</v>
      </c>
      <c r="E40">
        <v>3</v>
      </c>
      <c r="F40">
        <v>0</v>
      </c>
      <c r="G40">
        <v>0</v>
      </c>
      <c r="H40">
        <v>0</v>
      </c>
      <c r="I40">
        <v>0</v>
      </c>
      <c r="J40">
        <v>0</v>
      </c>
    </row>
    <row r="41" spans="1:10" x14ac:dyDescent="0.45">
      <c r="A41" t="s">
        <v>211</v>
      </c>
      <c r="B41">
        <v>51085</v>
      </c>
      <c r="C41">
        <v>6528</v>
      </c>
      <c r="D41">
        <v>3</v>
      </c>
      <c r="E41">
        <v>2</v>
      </c>
      <c r="F41">
        <v>1</v>
      </c>
      <c r="G41">
        <v>0</v>
      </c>
      <c r="H41">
        <v>0</v>
      </c>
      <c r="I41">
        <v>0</v>
      </c>
      <c r="J41">
        <v>0</v>
      </c>
    </row>
    <row r="42" spans="1:10" x14ac:dyDescent="0.45">
      <c r="A42" t="s">
        <v>210</v>
      </c>
      <c r="B42">
        <v>51125</v>
      </c>
      <c r="C42">
        <v>816</v>
      </c>
      <c r="D42">
        <v>3</v>
      </c>
      <c r="E42">
        <v>3</v>
      </c>
      <c r="F42">
        <v>0</v>
      </c>
      <c r="G42">
        <v>0</v>
      </c>
      <c r="H42">
        <v>0</v>
      </c>
      <c r="I42">
        <v>0</v>
      </c>
      <c r="J42">
        <v>0</v>
      </c>
    </row>
    <row r="43" spans="1:10" x14ac:dyDescent="0.45">
      <c r="A43" t="s">
        <v>209</v>
      </c>
      <c r="B43">
        <v>51131</v>
      </c>
      <c r="C43">
        <v>687</v>
      </c>
      <c r="D43">
        <v>3</v>
      </c>
      <c r="E43">
        <v>2</v>
      </c>
      <c r="F43">
        <v>0</v>
      </c>
      <c r="G43">
        <v>0</v>
      </c>
      <c r="H43">
        <v>1</v>
      </c>
      <c r="I43">
        <v>0</v>
      </c>
      <c r="J43">
        <v>0</v>
      </c>
    </row>
    <row r="44" spans="1:10" x14ac:dyDescent="0.45">
      <c r="A44" t="s">
        <v>208</v>
      </c>
      <c r="B44">
        <v>51133</v>
      </c>
      <c r="C44">
        <v>510</v>
      </c>
      <c r="D44">
        <v>3</v>
      </c>
      <c r="E44">
        <v>1</v>
      </c>
      <c r="F44">
        <v>1</v>
      </c>
      <c r="G44">
        <v>1</v>
      </c>
      <c r="H44">
        <v>0</v>
      </c>
      <c r="I44">
        <v>0</v>
      </c>
      <c r="J44">
        <v>0</v>
      </c>
    </row>
    <row r="45" spans="1:10" x14ac:dyDescent="0.45">
      <c r="A45" t="s">
        <v>207</v>
      </c>
      <c r="B45">
        <v>51137</v>
      </c>
      <c r="C45">
        <v>2540</v>
      </c>
      <c r="D45">
        <v>3</v>
      </c>
      <c r="E45">
        <v>1</v>
      </c>
      <c r="F45">
        <v>1</v>
      </c>
      <c r="G45">
        <v>0</v>
      </c>
      <c r="H45">
        <v>1</v>
      </c>
      <c r="I45">
        <v>0</v>
      </c>
      <c r="J45">
        <v>0</v>
      </c>
    </row>
    <row r="46" spans="1:10" x14ac:dyDescent="0.45">
      <c r="A46" t="s">
        <v>206</v>
      </c>
      <c r="B46">
        <v>51165</v>
      </c>
      <c r="C46">
        <v>5708</v>
      </c>
      <c r="D46">
        <v>3</v>
      </c>
      <c r="E46">
        <v>3</v>
      </c>
      <c r="F46">
        <v>0</v>
      </c>
      <c r="G46">
        <v>0</v>
      </c>
      <c r="H46">
        <v>0</v>
      </c>
      <c r="I46">
        <v>0</v>
      </c>
      <c r="J46">
        <v>0</v>
      </c>
    </row>
    <row r="47" spans="1:10" x14ac:dyDescent="0.45">
      <c r="A47" t="s">
        <v>205</v>
      </c>
      <c r="B47">
        <v>51775</v>
      </c>
      <c r="C47">
        <v>1368</v>
      </c>
      <c r="D47">
        <v>3</v>
      </c>
      <c r="E47">
        <v>0</v>
      </c>
      <c r="F47">
        <v>1</v>
      </c>
      <c r="G47">
        <v>2</v>
      </c>
      <c r="H47">
        <v>0</v>
      </c>
      <c r="I47">
        <v>0</v>
      </c>
      <c r="J47">
        <v>0</v>
      </c>
    </row>
    <row r="48" spans="1:10" x14ac:dyDescent="0.45">
      <c r="A48" t="s">
        <v>204</v>
      </c>
      <c r="B48">
        <v>51800</v>
      </c>
      <c r="C48">
        <v>7307</v>
      </c>
      <c r="D48">
        <v>3</v>
      </c>
      <c r="E48">
        <v>1</v>
      </c>
      <c r="F48">
        <v>0</v>
      </c>
      <c r="G48">
        <v>0</v>
      </c>
      <c r="H48">
        <v>2</v>
      </c>
      <c r="I48">
        <v>0</v>
      </c>
      <c r="J48">
        <v>0</v>
      </c>
    </row>
    <row r="49" spans="1:10" x14ac:dyDescent="0.45">
      <c r="A49" t="s">
        <v>203</v>
      </c>
      <c r="B49">
        <v>51193</v>
      </c>
      <c r="C49">
        <v>1129</v>
      </c>
      <c r="D49">
        <v>3</v>
      </c>
      <c r="E49">
        <v>1</v>
      </c>
      <c r="F49">
        <v>1</v>
      </c>
      <c r="G49">
        <v>1</v>
      </c>
      <c r="H49">
        <v>0</v>
      </c>
      <c r="I49">
        <v>0</v>
      </c>
      <c r="J49">
        <v>0</v>
      </c>
    </row>
    <row r="50" spans="1:10" x14ac:dyDescent="0.45">
      <c r="A50" t="s">
        <v>202</v>
      </c>
      <c r="B50">
        <v>51840</v>
      </c>
      <c r="C50">
        <v>2082</v>
      </c>
      <c r="D50">
        <v>3</v>
      </c>
      <c r="E50">
        <v>1</v>
      </c>
      <c r="F50">
        <v>1</v>
      </c>
      <c r="G50">
        <v>1</v>
      </c>
      <c r="H50">
        <v>0</v>
      </c>
      <c r="I50">
        <v>0</v>
      </c>
      <c r="J50">
        <v>0</v>
      </c>
    </row>
    <row r="51" spans="1:10" x14ac:dyDescent="0.45">
      <c r="A51" t="s">
        <v>201</v>
      </c>
      <c r="B51">
        <v>51199</v>
      </c>
      <c r="C51">
        <v>4653</v>
      </c>
      <c r="D51">
        <v>3</v>
      </c>
      <c r="E51">
        <v>2</v>
      </c>
      <c r="F51">
        <v>1</v>
      </c>
      <c r="G51">
        <v>0</v>
      </c>
      <c r="H51">
        <v>0</v>
      </c>
      <c r="I51">
        <v>0</v>
      </c>
      <c r="J51">
        <v>0</v>
      </c>
    </row>
    <row r="52" spans="1:10" x14ac:dyDescent="0.45">
      <c r="A52" t="s">
        <v>200</v>
      </c>
      <c r="B52">
        <v>51037</v>
      </c>
      <c r="C52">
        <v>825</v>
      </c>
      <c r="D52">
        <v>2</v>
      </c>
      <c r="E52">
        <v>2</v>
      </c>
      <c r="F52">
        <v>0</v>
      </c>
      <c r="G52">
        <v>0</v>
      </c>
      <c r="H52">
        <v>0</v>
      </c>
      <c r="I52">
        <v>0</v>
      </c>
      <c r="J52">
        <v>0</v>
      </c>
    </row>
    <row r="53" spans="1:10" x14ac:dyDescent="0.45">
      <c r="A53" t="s">
        <v>199</v>
      </c>
      <c r="B53">
        <v>51041</v>
      </c>
      <c r="C53">
        <v>26225</v>
      </c>
      <c r="D53">
        <v>2</v>
      </c>
      <c r="E53">
        <v>2</v>
      </c>
      <c r="F53">
        <v>0</v>
      </c>
      <c r="G53">
        <v>0</v>
      </c>
      <c r="H53">
        <v>0</v>
      </c>
      <c r="I53">
        <v>0</v>
      </c>
      <c r="J53">
        <v>0</v>
      </c>
    </row>
    <row r="54" spans="1:10" x14ac:dyDescent="0.45">
      <c r="A54" t="s">
        <v>198</v>
      </c>
      <c r="B54">
        <v>51580</v>
      </c>
      <c r="C54">
        <v>454</v>
      </c>
      <c r="D54">
        <v>2</v>
      </c>
      <c r="E54">
        <v>0</v>
      </c>
      <c r="F54">
        <v>0</v>
      </c>
      <c r="G54">
        <v>0</v>
      </c>
      <c r="H54">
        <v>2</v>
      </c>
      <c r="I54">
        <v>0</v>
      </c>
      <c r="J54">
        <v>0</v>
      </c>
    </row>
    <row r="55" spans="1:10" x14ac:dyDescent="0.45">
      <c r="A55" t="s">
        <v>197</v>
      </c>
      <c r="B55">
        <v>51057</v>
      </c>
      <c r="C55">
        <v>622</v>
      </c>
      <c r="D55">
        <v>2</v>
      </c>
      <c r="E55">
        <v>2</v>
      </c>
      <c r="F55">
        <v>0</v>
      </c>
      <c r="G55">
        <v>0</v>
      </c>
      <c r="H55">
        <v>0</v>
      </c>
      <c r="I55">
        <v>0</v>
      </c>
      <c r="J55">
        <v>0</v>
      </c>
    </row>
    <row r="56" spans="1:10" x14ac:dyDescent="0.45">
      <c r="A56" t="s">
        <v>196</v>
      </c>
      <c r="B56">
        <v>51113</v>
      </c>
      <c r="C56">
        <v>826</v>
      </c>
      <c r="D56">
        <v>2</v>
      </c>
      <c r="E56">
        <v>1</v>
      </c>
      <c r="F56">
        <v>1</v>
      </c>
      <c r="G56">
        <v>0</v>
      </c>
      <c r="H56">
        <v>0</v>
      </c>
      <c r="I56">
        <v>0</v>
      </c>
      <c r="J56">
        <v>0</v>
      </c>
    </row>
    <row r="57" spans="1:10" x14ac:dyDescent="0.45">
      <c r="A57" t="s">
        <v>195</v>
      </c>
      <c r="B57">
        <v>51685</v>
      </c>
      <c r="C57">
        <v>1459</v>
      </c>
      <c r="D57">
        <v>2</v>
      </c>
      <c r="E57">
        <v>1</v>
      </c>
      <c r="F57">
        <v>1</v>
      </c>
      <c r="G57">
        <v>0</v>
      </c>
      <c r="H57">
        <v>0</v>
      </c>
      <c r="I57">
        <v>0</v>
      </c>
      <c r="J57">
        <v>0</v>
      </c>
    </row>
    <row r="58" spans="1:10" x14ac:dyDescent="0.45">
      <c r="A58" t="s">
        <v>194</v>
      </c>
      <c r="B58">
        <v>51115</v>
      </c>
      <c r="C58">
        <v>390</v>
      </c>
      <c r="D58">
        <v>2</v>
      </c>
      <c r="E58">
        <v>2</v>
      </c>
      <c r="F58">
        <v>0</v>
      </c>
      <c r="G58">
        <v>0</v>
      </c>
      <c r="H58">
        <v>0</v>
      </c>
      <c r="I58">
        <v>0</v>
      </c>
      <c r="J58">
        <v>0</v>
      </c>
    </row>
    <row r="59" spans="1:10" x14ac:dyDescent="0.45">
      <c r="A59" t="s">
        <v>193</v>
      </c>
      <c r="B59">
        <v>51119</v>
      </c>
      <c r="C59">
        <v>541</v>
      </c>
      <c r="D59">
        <v>2</v>
      </c>
      <c r="E59">
        <v>2</v>
      </c>
      <c r="F59">
        <v>0</v>
      </c>
      <c r="G59">
        <v>0</v>
      </c>
      <c r="H59">
        <v>0</v>
      </c>
      <c r="I59">
        <v>0</v>
      </c>
      <c r="J59">
        <v>0</v>
      </c>
    </row>
    <row r="60" spans="1:10" x14ac:dyDescent="0.45">
      <c r="A60" t="s">
        <v>192</v>
      </c>
      <c r="B60">
        <v>51135</v>
      </c>
      <c r="C60">
        <v>925</v>
      </c>
      <c r="D60">
        <v>2</v>
      </c>
      <c r="E60">
        <v>2</v>
      </c>
      <c r="F60">
        <v>0</v>
      </c>
      <c r="G60">
        <v>0</v>
      </c>
      <c r="H60">
        <v>0</v>
      </c>
      <c r="I60">
        <v>0</v>
      </c>
      <c r="J60">
        <v>0</v>
      </c>
    </row>
    <row r="61" spans="1:10" x14ac:dyDescent="0.45">
      <c r="A61" t="s">
        <v>191</v>
      </c>
      <c r="B61">
        <v>51147</v>
      </c>
      <c r="C61">
        <v>1276</v>
      </c>
      <c r="D61">
        <v>2</v>
      </c>
      <c r="E61">
        <v>2</v>
      </c>
      <c r="F61">
        <v>0</v>
      </c>
      <c r="G61">
        <v>0</v>
      </c>
      <c r="H61">
        <v>0</v>
      </c>
      <c r="I61">
        <v>0</v>
      </c>
      <c r="J61">
        <v>0</v>
      </c>
    </row>
    <row r="62" spans="1:10" x14ac:dyDescent="0.45">
      <c r="A62" t="s">
        <v>190</v>
      </c>
      <c r="B62">
        <v>51790</v>
      </c>
      <c r="C62">
        <v>1762</v>
      </c>
      <c r="D62">
        <v>2</v>
      </c>
      <c r="E62">
        <v>2</v>
      </c>
      <c r="F62">
        <v>0</v>
      </c>
      <c r="G62">
        <v>0</v>
      </c>
      <c r="H62">
        <v>0</v>
      </c>
      <c r="I62">
        <v>0</v>
      </c>
      <c r="J62">
        <v>0</v>
      </c>
    </row>
    <row r="63" spans="1:10" x14ac:dyDescent="0.45">
      <c r="A63" t="s">
        <v>189</v>
      </c>
      <c r="B63">
        <v>51185</v>
      </c>
      <c r="C63">
        <v>2420</v>
      </c>
      <c r="D63">
        <v>2</v>
      </c>
      <c r="E63">
        <v>1</v>
      </c>
      <c r="F63">
        <v>1</v>
      </c>
      <c r="G63">
        <v>0</v>
      </c>
      <c r="H63">
        <v>0</v>
      </c>
      <c r="I63">
        <v>0</v>
      </c>
      <c r="J63">
        <v>0</v>
      </c>
    </row>
    <row r="64" spans="1:10" x14ac:dyDescent="0.45">
      <c r="A64" t="s">
        <v>188</v>
      </c>
      <c r="B64">
        <v>51011</v>
      </c>
      <c r="C64">
        <v>1182</v>
      </c>
      <c r="D64">
        <v>1</v>
      </c>
      <c r="E64">
        <v>0</v>
      </c>
      <c r="F64">
        <v>1</v>
      </c>
      <c r="G64">
        <v>0</v>
      </c>
      <c r="H64">
        <v>0</v>
      </c>
      <c r="I64">
        <v>0</v>
      </c>
      <c r="J64">
        <v>0</v>
      </c>
    </row>
    <row r="65" spans="1:10" x14ac:dyDescent="0.45">
      <c r="A65" t="s">
        <v>187</v>
      </c>
      <c r="B65">
        <v>51017</v>
      </c>
      <c r="C65">
        <v>212</v>
      </c>
      <c r="D65">
        <v>1</v>
      </c>
      <c r="E65">
        <v>1</v>
      </c>
      <c r="F65">
        <v>0</v>
      </c>
      <c r="G65">
        <v>0</v>
      </c>
      <c r="H65">
        <v>0</v>
      </c>
      <c r="I65">
        <v>0</v>
      </c>
      <c r="J65">
        <v>0</v>
      </c>
    </row>
    <row r="66" spans="1:10" x14ac:dyDescent="0.45">
      <c r="A66" t="s">
        <v>186</v>
      </c>
      <c r="B66">
        <v>51025</v>
      </c>
      <c r="C66">
        <v>822</v>
      </c>
      <c r="D66">
        <v>1</v>
      </c>
      <c r="E66">
        <v>1</v>
      </c>
      <c r="F66">
        <v>0</v>
      </c>
      <c r="G66">
        <v>0</v>
      </c>
      <c r="H66">
        <v>0</v>
      </c>
      <c r="I66">
        <v>0</v>
      </c>
      <c r="J66">
        <v>0</v>
      </c>
    </row>
    <row r="67" spans="1:10" x14ac:dyDescent="0.45">
      <c r="A67" t="s">
        <v>185</v>
      </c>
      <c r="B67">
        <v>51031</v>
      </c>
      <c r="C67">
        <v>3627</v>
      </c>
      <c r="D67">
        <v>1</v>
      </c>
      <c r="E67">
        <v>0</v>
      </c>
      <c r="F67">
        <v>1</v>
      </c>
      <c r="G67">
        <v>0</v>
      </c>
      <c r="H67">
        <v>0</v>
      </c>
      <c r="I67">
        <v>0</v>
      </c>
      <c r="J67">
        <v>0</v>
      </c>
    </row>
    <row r="68" spans="1:10" x14ac:dyDescent="0.45">
      <c r="A68" t="s">
        <v>184</v>
      </c>
      <c r="B68">
        <v>51033</v>
      </c>
      <c r="C68">
        <v>2344</v>
      </c>
      <c r="D68">
        <v>1</v>
      </c>
      <c r="E68">
        <v>0</v>
      </c>
      <c r="F68">
        <v>1</v>
      </c>
      <c r="G68">
        <v>0</v>
      </c>
      <c r="H68">
        <v>0</v>
      </c>
      <c r="I68">
        <v>0</v>
      </c>
      <c r="J68">
        <v>0</v>
      </c>
    </row>
    <row r="69" spans="1:10" x14ac:dyDescent="0.45">
      <c r="A69" t="s">
        <v>183</v>
      </c>
      <c r="B69">
        <v>51036</v>
      </c>
      <c r="C69">
        <v>307</v>
      </c>
      <c r="D69">
        <v>1</v>
      </c>
      <c r="E69">
        <v>1</v>
      </c>
      <c r="F69">
        <v>0</v>
      </c>
      <c r="G69">
        <v>0</v>
      </c>
      <c r="H69">
        <v>0</v>
      </c>
      <c r="I69">
        <v>0</v>
      </c>
      <c r="J69">
        <v>0</v>
      </c>
    </row>
    <row r="70" spans="1:10" x14ac:dyDescent="0.45">
      <c r="A70" t="s">
        <v>182</v>
      </c>
      <c r="B70">
        <v>51043</v>
      </c>
      <c r="C70">
        <v>749</v>
      </c>
      <c r="D70">
        <v>1</v>
      </c>
      <c r="E70">
        <v>1</v>
      </c>
      <c r="F70">
        <v>0</v>
      </c>
      <c r="G70">
        <v>0</v>
      </c>
      <c r="H70">
        <v>0</v>
      </c>
      <c r="I70">
        <v>0</v>
      </c>
      <c r="J70">
        <v>0</v>
      </c>
    </row>
    <row r="71" spans="1:10" x14ac:dyDescent="0.45">
      <c r="A71" t="s">
        <v>181</v>
      </c>
      <c r="B71">
        <v>51045</v>
      </c>
      <c r="C71">
        <v>249</v>
      </c>
      <c r="D71">
        <v>1</v>
      </c>
      <c r="E71">
        <v>1</v>
      </c>
      <c r="F71">
        <v>0</v>
      </c>
      <c r="G71">
        <v>0</v>
      </c>
      <c r="H71">
        <v>0</v>
      </c>
      <c r="I71">
        <v>0</v>
      </c>
      <c r="J71">
        <v>0</v>
      </c>
    </row>
    <row r="72" spans="1:10" x14ac:dyDescent="0.45">
      <c r="A72" t="s">
        <v>180</v>
      </c>
      <c r="B72">
        <v>51049</v>
      </c>
      <c r="C72">
        <v>626</v>
      </c>
      <c r="D72">
        <v>1</v>
      </c>
      <c r="E72">
        <v>0</v>
      </c>
      <c r="F72">
        <v>0</v>
      </c>
      <c r="G72">
        <v>1</v>
      </c>
      <c r="H72">
        <v>0</v>
      </c>
      <c r="I72">
        <v>0</v>
      </c>
      <c r="J72">
        <v>0</v>
      </c>
    </row>
    <row r="73" spans="1:10" x14ac:dyDescent="0.45">
      <c r="A73" t="s">
        <v>179</v>
      </c>
      <c r="B73">
        <v>51053</v>
      </c>
      <c r="C73">
        <v>1863</v>
      </c>
      <c r="D73">
        <v>1</v>
      </c>
      <c r="E73">
        <v>1</v>
      </c>
      <c r="F73">
        <v>0</v>
      </c>
      <c r="G73">
        <v>0</v>
      </c>
      <c r="H73">
        <v>0</v>
      </c>
      <c r="I73">
        <v>0</v>
      </c>
      <c r="J73">
        <v>0</v>
      </c>
    </row>
    <row r="74" spans="1:10" x14ac:dyDescent="0.45">
      <c r="A74" t="s">
        <v>178</v>
      </c>
      <c r="B74">
        <v>51595</v>
      </c>
      <c r="C74">
        <v>439</v>
      </c>
      <c r="D74">
        <v>1</v>
      </c>
      <c r="E74">
        <v>1</v>
      </c>
      <c r="F74">
        <v>0</v>
      </c>
      <c r="G74">
        <v>0</v>
      </c>
      <c r="H74">
        <v>0</v>
      </c>
      <c r="I74">
        <v>0</v>
      </c>
      <c r="J74">
        <v>0</v>
      </c>
    </row>
    <row r="75" spans="1:10" x14ac:dyDescent="0.45">
      <c r="A75" t="s">
        <v>177</v>
      </c>
      <c r="B75">
        <v>51063</v>
      </c>
      <c r="C75">
        <v>906</v>
      </c>
      <c r="D75">
        <v>1</v>
      </c>
      <c r="E75">
        <v>1</v>
      </c>
      <c r="F75">
        <v>0</v>
      </c>
      <c r="G75">
        <v>0</v>
      </c>
      <c r="H75">
        <v>0</v>
      </c>
      <c r="I75">
        <v>0</v>
      </c>
      <c r="J75">
        <v>0</v>
      </c>
    </row>
    <row r="76" spans="1:10" x14ac:dyDescent="0.45">
      <c r="A76" t="s">
        <v>176</v>
      </c>
      <c r="B76">
        <v>51067</v>
      </c>
      <c r="C76">
        <v>3109</v>
      </c>
      <c r="D76">
        <v>1</v>
      </c>
      <c r="E76">
        <v>1</v>
      </c>
      <c r="F76">
        <v>0</v>
      </c>
      <c r="G76">
        <v>0</v>
      </c>
      <c r="H76">
        <v>0</v>
      </c>
      <c r="I76">
        <v>0</v>
      </c>
      <c r="J76">
        <v>0</v>
      </c>
    </row>
    <row r="77" spans="1:10" x14ac:dyDescent="0.45">
      <c r="A77" t="s">
        <v>175</v>
      </c>
      <c r="B77">
        <v>51075</v>
      </c>
      <c r="C77">
        <v>1130</v>
      </c>
      <c r="D77">
        <v>1</v>
      </c>
      <c r="E77">
        <v>1</v>
      </c>
      <c r="F77">
        <v>0</v>
      </c>
      <c r="G77">
        <v>0</v>
      </c>
      <c r="H77">
        <v>0</v>
      </c>
      <c r="I77">
        <v>0</v>
      </c>
      <c r="J77">
        <v>0</v>
      </c>
    </row>
    <row r="78" spans="1:10" x14ac:dyDescent="0.45">
      <c r="A78" t="s">
        <v>174</v>
      </c>
      <c r="B78">
        <v>51077</v>
      </c>
      <c r="C78">
        <v>734</v>
      </c>
      <c r="D78">
        <v>1</v>
      </c>
      <c r="E78">
        <v>1</v>
      </c>
      <c r="F78">
        <v>0</v>
      </c>
      <c r="G78">
        <v>0</v>
      </c>
      <c r="H78">
        <v>0</v>
      </c>
      <c r="I78">
        <v>0</v>
      </c>
      <c r="J78">
        <v>0</v>
      </c>
    </row>
    <row r="79" spans="1:10" x14ac:dyDescent="0.45">
      <c r="A79" t="s">
        <v>173</v>
      </c>
      <c r="B79" s="42">
        <v>51089</v>
      </c>
      <c r="C79">
        <v>2864</v>
      </c>
      <c r="D79">
        <v>1</v>
      </c>
      <c r="E79">
        <v>1</v>
      </c>
      <c r="F79">
        <v>0</v>
      </c>
      <c r="G79">
        <v>0</v>
      </c>
      <c r="H79">
        <v>0</v>
      </c>
      <c r="I79">
        <v>0</v>
      </c>
      <c r="J79">
        <v>0</v>
      </c>
    </row>
    <row r="80" spans="1:10" x14ac:dyDescent="0.45">
      <c r="A80" t="s">
        <v>172</v>
      </c>
      <c r="B80">
        <v>51670</v>
      </c>
      <c r="C80">
        <v>1966</v>
      </c>
      <c r="D80">
        <v>1</v>
      </c>
      <c r="E80">
        <v>1</v>
      </c>
      <c r="F80">
        <v>0</v>
      </c>
      <c r="G80">
        <v>0</v>
      </c>
      <c r="H80">
        <v>0</v>
      </c>
      <c r="I80">
        <v>0</v>
      </c>
      <c r="J80">
        <v>0</v>
      </c>
    </row>
    <row r="81" spans="1:10" x14ac:dyDescent="0.45">
      <c r="A81" t="s">
        <v>171</v>
      </c>
      <c r="B81">
        <v>51097</v>
      </c>
      <c r="C81">
        <v>391</v>
      </c>
      <c r="D81">
        <v>1</v>
      </c>
      <c r="E81">
        <v>1</v>
      </c>
      <c r="F81">
        <v>0</v>
      </c>
      <c r="G81">
        <v>0</v>
      </c>
      <c r="H81">
        <v>0</v>
      </c>
      <c r="I81">
        <v>0</v>
      </c>
      <c r="J81">
        <v>0</v>
      </c>
    </row>
    <row r="82" spans="1:10" x14ac:dyDescent="0.45">
      <c r="A82" t="s">
        <v>170</v>
      </c>
      <c r="B82">
        <v>51103</v>
      </c>
      <c r="C82">
        <v>526</v>
      </c>
      <c r="D82">
        <v>1</v>
      </c>
      <c r="E82">
        <v>1</v>
      </c>
      <c r="F82">
        <v>0</v>
      </c>
      <c r="G82">
        <v>0</v>
      </c>
      <c r="H82">
        <v>0</v>
      </c>
      <c r="I82">
        <v>0</v>
      </c>
      <c r="J82">
        <v>0</v>
      </c>
    </row>
    <row r="83" spans="1:10" x14ac:dyDescent="0.45">
      <c r="A83" t="s">
        <v>169</v>
      </c>
      <c r="B83">
        <v>51105</v>
      </c>
      <c r="C83">
        <v>1269</v>
      </c>
      <c r="D83">
        <v>1</v>
      </c>
      <c r="E83">
        <v>1</v>
      </c>
      <c r="F83">
        <v>0</v>
      </c>
      <c r="G83">
        <v>0</v>
      </c>
      <c r="H83">
        <v>0</v>
      </c>
      <c r="I83">
        <v>0</v>
      </c>
      <c r="J83">
        <v>0</v>
      </c>
    </row>
    <row r="84" spans="1:10" x14ac:dyDescent="0.45">
      <c r="A84" t="s">
        <v>168</v>
      </c>
      <c r="B84">
        <v>51121</v>
      </c>
      <c r="C84">
        <v>4765</v>
      </c>
      <c r="D84">
        <v>1</v>
      </c>
      <c r="E84">
        <v>0</v>
      </c>
      <c r="F84">
        <v>0</v>
      </c>
      <c r="G84">
        <v>0</v>
      </c>
      <c r="H84">
        <v>1</v>
      </c>
      <c r="I84">
        <v>0</v>
      </c>
      <c r="J84">
        <v>0</v>
      </c>
    </row>
    <row r="85" spans="1:10" x14ac:dyDescent="0.45">
      <c r="A85" t="s">
        <v>167</v>
      </c>
      <c r="B85">
        <v>51127</v>
      </c>
      <c r="C85">
        <v>1398</v>
      </c>
      <c r="D85">
        <v>1</v>
      </c>
      <c r="E85">
        <v>0</v>
      </c>
      <c r="F85">
        <v>0</v>
      </c>
      <c r="G85">
        <v>0</v>
      </c>
      <c r="H85">
        <v>1</v>
      </c>
      <c r="I85">
        <v>0</v>
      </c>
      <c r="J85">
        <v>0</v>
      </c>
    </row>
    <row r="86" spans="1:10" x14ac:dyDescent="0.45">
      <c r="A86" t="s">
        <v>166</v>
      </c>
      <c r="B86">
        <v>51139</v>
      </c>
      <c r="C86">
        <v>1574</v>
      </c>
      <c r="D86">
        <v>1</v>
      </c>
      <c r="E86">
        <v>1</v>
      </c>
      <c r="F86">
        <v>0</v>
      </c>
      <c r="G86">
        <v>0</v>
      </c>
      <c r="H86">
        <v>0</v>
      </c>
      <c r="I86">
        <v>0</v>
      </c>
      <c r="J86">
        <v>0</v>
      </c>
    </row>
    <row r="87" spans="1:10" x14ac:dyDescent="0.45">
      <c r="A87" t="s">
        <v>165</v>
      </c>
      <c r="B87">
        <v>51141</v>
      </c>
      <c r="C87">
        <v>844</v>
      </c>
      <c r="D87">
        <v>1</v>
      </c>
      <c r="E87">
        <v>0</v>
      </c>
      <c r="F87">
        <v>1</v>
      </c>
      <c r="G87">
        <v>0</v>
      </c>
      <c r="H87">
        <v>0</v>
      </c>
      <c r="I87">
        <v>0</v>
      </c>
      <c r="J87">
        <v>0</v>
      </c>
    </row>
    <row r="88" spans="1:10" x14ac:dyDescent="0.45">
      <c r="A88" t="s">
        <v>164</v>
      </c>
      <c r="B88">
        <v>51149</v>
      </c>
      <c r="C88">
        <v>2866</v>
      </c>
      <c r="D88">
        <v>1</v>
      </c>
      <c r="E88">
        <v>1</v>
      </c>
      <c r="F88">
        <v>0</v>
      </c>
      <c r="G88">
        <v>0</v>
      </c>
      <c r="H88">
        <v>0</v>
      </c>
      <c r="I88">
        <v>0</v>
      </c>
      <c r="J88">
        <v>0</v>
      </c>
    </row>
    <row r="89" spans="1:10" x14ac:dyDescent="0.45">
      <c r="A89" t="s">
        <v>163</v>
      </c>
      <c r="B89">
        <v>51155</v>
      </c>
      <c r="C89">
        <v>1896</v>
      </c>
      <c r="D89">
        <v>1</v>
      </c>
      <c r="E89">
        <v>1</v>
      </c>
      <c r="F89">
        <v>0</v>
      </c>
      <c r="G89">
        <v>0</v>
      </c>
      <c r="H89">
        <v>0</v>
      </c>
      <c r="I89">
        <v>0</v>
      </c>
      <c r="J89">
        <v>0</v>
      </c>
    </row>
    <row r="90" spans="1:10" x14ac:dyDescent="0.45">
      <c r="A90" t="s">
        <v>162</v>
      </c>
      <c r="B90">
        <v>51157</v>
      </c>
      <c r="C90">
        <v>376</v>
      </c>
      <c r="D90">
        <v>1</v>
      </c>
      <c r="E90">
        <v>1</v>
      </c>
      <c r="F90">
        <v>0</v>
      </c>
      <c r="G90">
        <v>0</v>
      </c>
      <c r="H90">
        <v>0</v>
      </c>
      <c r="I90">
        <v>0</v>
      </c>
      <c r="J90">
        <v>0</v>
      </c>
    </row>
    <row r="91" spans="1:10" x14ac:dyDescent="0.45">
      <c r="A91" t="s">
        <v>161</v>
      </c>
      <c r="B91">
        <v>51181</v>
      </c>
      <c r="C91">
        <v>359</v>
      </c>
      <c r="D91">
        <v>1</v>
      </c>
      <c r="E91">
        <v>1</v>
      </c>
      <c r="F91">
        <v>0</v>
      </c>
      <c r="G91">
        <v>0</v>
      </c>
      <c r="H91">
        <v>0</v>
      </c>
      <c r="I91">
        <v>0</v>
      </c>
      <c r="J91">
        <v>0</v>
      </c>
    </row>
    <row r="92" spans="1:10" x14ac:dyDescent="0.45">
      <c r="A92" t="s">
        <v>160</v>
      </c>
      <c r="B92">
        <v>51191</v>
      </c>
      <c r="C92">
        <v>2739</v>
      </c>
      <c r="D92">
        <v>1</v>
      </c>
      <c r="E92">
        <v>1</v>
      </c>
      <c r="F92">
        <v>0</v>
      </c>
      <c r="G92">
        <v>0</v>
      </c>
      <c r="H92">
        <v>0</v>
      </c>
      <c r="I92">
        <v>0</v>
      </c>
      <c r="J92">
        <v>0</v>
      </c>
    </row>
    <row r="93" spans="1:10" x14ac:dyDescent="0.45">
      <c r="A93" t="s">
        <v>159</v>
      </c>
      <c r="B93">
        <v>51005</v>
      </c>
      <c r="C93">
        <v>802</v>
      </c>
      <c r="D93">
        <v>0</v>
      </c>
      <c r="E93">
        <v>0</v>
      </c>
      <c r="F93">
        <v>0</v>
      </c>
      <c r="G93">
        <v>0</v>
      </c>
      <c r="H93">
        <v>0</v>
      </c>
      <c r="I93">
        <v>0</v>
      </c>
      <c r="J93">
        <v>0</v>
      </c>
    </row>
    <row r="94" spans="1:10" x14ac:dyDescent="0.45">
      <c r="A94" t="s">
        <v>158</v>
      </c>
      <c r="B94">
        <v>51015</v>
      </c>
      <c r="C94">
        <v>4389</v>
      </c>
      <c r="D94">
        <v>0</v>
      </c>
      <c r="E94">
        <v>0</v>
      </c>
      <c r="F94">
        <v>0</v>
      </c>
      <c r="G94">
        <v>0</v>
      </c>
      <c r="H94">
        <v>0</v>
      </c>
      <c r="I94">
        <v>0</v>
      </c>
      <c r="J94">
        <v>0</v>
      </c>
    </row>
    <row r="95" spans="1:10" x14ac:dyDescent="0.45">
      <c r="A95" t="s">
        <v>157</v>
      </c>
      <c r="B95">
        <v>51021</v>
      </c>
      <c r="C95">
        <v>280</v>
      </c>
      <c r="D95">
        <v>0</v>
      </c>
      <c r="E95">
        <v>0</v>
      </c>
      <c r="F95">
        <v>0</v>
      </c>
      <c r="G95">
        <v>0</v>
      </c>
      <c r="H95">
        <v>0</v>
      </c>
      <c r="I95">
        <v>0</v>
      </c>
      <c r="J95">
        <v>0</v>
      </c>
    </row>
    <row r="96" spans="1:10" x14ac:dyDescent="0.45">
      <c r="A96" t="s">
        <v>156</v>
      </c>
      <c r="B96">
        <v>51520</v>
      </c>
      <c r="C96">
        <v>1154</v>
      </c>
      <c r="D96">
        <v>0</v>
      </c>
      <c r="E96">
        <v>0</v>
      </c>
      <c r="F96">
        <v>0</v>
      </c>
      <c r="G96">
        <v>0</v>
      </c>
      <c r="H96">
        <v>0</v>
      </c>
      <c r="I96">
        <v>0</v>
      </c>
      <c r="J96">
        <v>0</v>
      </c>
    </row>
    <row r="97" spans="1:10" x14ac:dyDescent="0.45">
      <c r="A97" t="s">
        <v>155</v>
      </c>
      <c r="B97">
        <v>51027</v>
      </c>
      <c r="C97">
        <v>1022</v>
      </c>
      <c r="D97">
        <v>0</v>
      </c>
      <c r="E97">
        <v>0</v>
      </c>
      <c r="F97">
        <v>0</v>
      </c>
      <c r="G97">
        <v>0</v>
      </c>
      <c r="H97">
        <v>0</v>
      </c>
      <c r="I97">
        <v>0</v>
      </c>
      <c r="J97">
        <v>0</v>
      </c>
    </row>
    <row r="98" spans="1:10" x14ac:dyDescent="0.45">
      <c r="A98" t="s">
        <v>154</v>
      </c>
      <c r="B98">
        <v>51029</v>
      </c>
      <c r="C98">
        <v>923</v>
      </c>
      <c r="D98">
        <v>0</v>
      </c>
      <c r="E98">
        <v>0</v>
      </c>
      <c r="F98">
        <v>0</v>
      </c>
      <c r="G98">
        <v>0</v>
      </c>
      <c r="H98">
        <v>0</v>
      </c>
      <c r="I98">
        <v>0</v>
      </c>
      <c r="J98">
        <v>0</v>
      </c>
    </row>
    <row r="99" spans="1:10" x14ac:dyDescent="0.45">
      <c r="A99" t="s">
        <v>153</v>
      </c>
      <c r="B99">
        <v>51530</v>
      </c>
      <c r="C99">
        <v>456</v>
      </c>
      <c r="D99">
        <v>0</v>
      </c>
      <c r="E99">
        <v>0</v>
      </c>
      <c r="F99">
        <v>0</v>
      </c>
      <c r="G99">
        <v>0</v>
      </c>
      <c r="H99">
        <v>0</v>
      </c>
      <c r="I99">
        <v>0</v>
      </c>
      <c r="J99">
        <v>0</v>
      </c>
    </row>
    <row r="100" spans="1:10" x14ac:dyDescent="0.45">
      <c r="A100" t="s">
        <v>152</v>
      </c>
      <c r="B100">
        <v>51035</v>
      </c>
      <c r="C100">
        <v>1614</v>
      </c>
      <c r="D100">
        <v>0</v>
      </c>
      <c r="E100">
        <v>0</v>
      </c>
      <c r="F100">
        <v>0</v>
      </c>
      <c r="G100">
        <v>0</v>
      </c>
      <c r="H100">
        <v>0</v>
      </c>
      <c r="I100">
        <v>0</v>
      </c>
      <c r="J100">
        <v>0</v>
      </c>
    </row>
    <row r="101" spans="1:10" x14ac:dyDescent="0.45">
      <c r="A101" t="s">
        <v>151</v>
      </c>
      <c r="B101">
        <v>51570</v>
      </c>
      <c r="C101">
        <v>1284</v>
      </c>
      <c r="D101">
        <v>0</v>
      </c>
      <c r="E101">
        <v>0</v>
      </c>
      <c r="F101">
        <v>0</v>
      </c>
      <c r="G101">
        <v>0</v>
      </c>
      <c r="H101">
        <v>0</v>
      </c>
      <c r="I101">
        <v>0</v>
      </c>
      <c r="J101">
        <v>0</v>
      </c>
    </row>
    <row r="102" spans="1:10" x14ac:dyDescent="0.45">
      <c r="A102" t="s">
        <v>150</v>
      </c>
      <c r="B102">
        <v>51051</v>
      </c>
      <c r="C102">
        <v>780</v>
      </c>
      <c r="D102">
        <v>0</v>
      </c>
      <c r="E102">
        <v>0</v>
      </c>
      <c r="F102">
        <v>0</v>
      </c>
      <c r="G102">
        <v>0</v>
      </c>
      <c r="H102">
        <v>0</v>
      </c>
      <c r="I102">
        <v>0</v>
      </c>
      <c r="J102">
        <v>0</v>
      </c>
    </row>
    <row r="103" spans="1:10" x14ac:dyDescent="0.45">
      <c r="A103" t="s">
        <v>149</v>
      </c>
      <c r="B103">
        <v>51600</v>
      </c>
      <c r="C103">
        <v>2116</v>
      </c>
      <c r="D103">
        <v>0</v>
      </c>
      <c r="E103">
        <v>0</v>
      </c>
      <c r="F103">
        <v>0</v>
      </c>
      <c r="G103">
        <v>0</v>
      </c>
      <c r="H103">
        <v>0</v>
      </c>
      <c r="I103">
        <v>0</v>
      </c>
      <c r="J103">
        <v>0</v>
      </c>
    </row>
    <row r="104" spans="1:10" x14ac:dyDescent="0.45">
      <c r="A104" t="s">
        <v>148</v>
      </c>
      <c r="B104">
        <v>51610</v>
      </c>
      <c r="C104">
        <v>1003</v>
      </c>
      <c r="D104">
        <v>0</v>
      </c>
      <c r="E104">
        <v>0</v>
      </c>
      <c r="F104">
        <v>0</v>
      </c>
      <c r="G104">
        <v>0</v>
      </c>
      <c r="H104">
        <v>0</v>
      </c>
      <c r="I104">
        <v>0</v>
      </c>
      <c r="J104">
        <v>0</v>
      </c>
    </row>
    <row r="105" spans="1:10" x14ac:dyDescent="0.45">
      <c r="A105" t="s">
        <v>147</v>
      </c>
      <c r="B105">
        <v>51620</v>
      </c>
      <c r="C105">
        <v>682</v>
      </c>
      <c r="D105">
        <v>0</v>
      </c>
      <c r="E105">
        <v>0</v>
      </c>
      <c r="F105">
        <v>0</v>
      </c>
      <c r="G105">
        <v>0</v>
      </c>
      <c r="H105">
        <v>0</v>
      </c>
      <c r="I105">
        <v>0</v>
      </c>
      <c r="J105">
        <v>0</v>
      </c>
    </row>
    <row r="106" spans="1:10" x14ac:dyDescent="0.45">
      <c r="A106" t="s">
        <v>146</v>
      </c>
      <c r="B106">
        <v>51640</v>
      </c>
      <c r="C106">
        <v>516</v>
      </c>
      <c r="D106">
        <v>0</v>
      </c>
      <c r="E106">
        <v>0</v>
      </c>
      <c r="F106">
        <v>0</v>
      </c>
      <c r="G106">
        <v>0</v>
      </c>
      <c r="H106">
        <v>0</v>
      </c>
      <c r="I106">
        <v>0</v>
      </c>
      <c r="J106">
        <v>0</v>
      </c>
    </row>
    <row r="107" spans="1:10" x14ac:dyDescent="0.45">
      <c r="A107" t="s">
        <v>145</v>
      </c>
      <c r="B107">
        <v>51071</v>
      </c>
      <c r="C107">
        <v>1014</v>
      </c>
      <c r="D107">
        <v>0</v>
      </c>
      <c r="E107">
        <v>0</v>
      </c>
      <c r="F107">
        <v>0</v>
      </c>
      <c r="G107">
        <v>0</v>
      </c>
      <c r="H107">
        <v>0</v>
      </c>
      <c r="I107">
        <v>0</v>
      </c>
      <c r="J107">
        <v>0</v>
      </c>
    </row>
    <row r="108" spans="1:10" x14ac:dyDescent="0.45">
      <c r="A108" t="s">
        <v>144</v>
      </c>
      <c r="B108">
        <v>51073</v>
      </c>
      <c r="C108">
        <v>2291</v>
      </c>
      <c r="D108">
        <v>0</v>
      </c>
      <c r="E108">
        <v>0</v>
      </c>
      <c r="F108">
        <v>0</v>
      </c>
      <c r="G108">
        <v>0</v>
      </c>
      <c r="H108">
        <v>0</v>
      </c>
      <c r="I108">
        <v>0</v>
      </c>
      <c r="J108">
        <v>0</v>
      </c>
    </row>
    <row r="109" spans="1:10" x14ac:dyDescent="0.45">
      <c r="A109" t="s">
        <v>143</v>
      </c>
      <c r="B109">
        <v>51079</v>
      </c>
      <c r="C109">
        <v>1441</v>
      </c>
      <c r="D109">
        <v>0</v>
      </c>
      <c r="E109">
        <v>0</v>
      </c>
      <c r="F109">
        <v>0</v>
      </c>
      <c r="G109">
        <v>0</v>
      </c>
      <c r="H109">
        <v>0</v>
      </c>
      <c r="I109">
        <v>0</v>
      </c>
      <c r="J109">
        <v>0</v>
      </c>
    </row>
    <row r="110" spans="1:10" x14ac:dyDescent="0.45">
      <c r="A110" t="s">
        <v>142</v>
      </c>
      <c r="B110">
        <v>51081</v>
      </c>
      <c r="C110">
        <v>496</v>
      </c>
      <c r="D110">
        <v>0</v>
      </c>
      <c r="E110">
        <v>0</v>
      </c>
      <c r="F110">
        <v>0</v>
      </c>
      <c r="G110">
        <v>0</v>
      </c>
      <c r="H110">
        <v>0</v>
      </c>
      <c r="I110">
        <v>0</v>
      </c>
      <c r="J110">
        <v>0</v>
      </c>
    </row>
    <row r="111" spans="1:10" x14ac:dyDescent="0.45">
      <c r="A111" t="s">
        <v>141</v>
      </c>
      <c r="B111">
        <v>51091</v>
      </c>
      <c r="C111">
        <v>105</v>
      </c>
      <c r="D111">
        <v>0</v>
      </c>
      <c r="E111">
        <v>0</v>
      </c>
      <c r="F111">
        <v>0</v>
      </c>
      <c r="G111">
        <v>0</v>
      </c>
      <c r="H111">
        <v>0</v>
      </c>
      <c r="I111">
        <v>0</v>
      </c>
      <c r="J111">
        <v>0</v>
      </c>
    </row>
    <row r="112" spans="1:10" x14ac:dyDescent="0.45">
      <c r="A112" t="s">
        <v>140</v>
      </c>
      <c r="B112">
        <v>51093</v>
      </c>
      <c r="C112">
        <v>2404</v>
      </c>
      <c r="D112">
        <v>0</v>
      </c>
      <c r="E112">
        <v>0</v>
      </c>
      <c r="F112">
        <v>0</v>
      </c>
      <c r="G112">
        <v>0</v>
      </c>
      <c r="H112">
        <v>0</v>
      </c>
      <c r="I112">
        <v>0</v>
      </c>
      <c r="J112">
        <v>0</v>
      </c>
    </row>
    <row r="113" spans="1:10" x14ac:dyDescent="0.45">
      <c r="A113" t="s">
        <v>139</v>
      </c>
      <c r="B113">
        <v>51095</v>
      </c>
      <c r="C113">
        <v>4399</v>
      </c>
      <c r="D113">
        <v>0</v>
      </c>
      <c r="E113">
        <v>0</v>
      </c>
      <c r="F113">
        <v>0</v>
      </c>
      <c r="G113">
        <v>0</v>
      </c>
      <c r="H113">
        <v>0</v>
      </c>
      <c r="I113">
        <v>0</v>
      </c>
      <c r="J113">
        <v>0</v>
      </c>
    </row>
    <row r="114" spans="1:10" x14ac:dyDescent="0.45">
      <c r="A114" t="s">
        <v>138</v>
      </c>
      <c r="B114">
        <v>51099</v>
      </c>
      <c r="C114">
        <v>1940</v>
      </c>
      <c r="D114">
        <v>0</v>
      </c>
      <c r="E114">
        <v>0</v>
      </c>
      <c r="F114">
        <v>0</v>
      </c>
      <c r="G114">
        <v>0</v>
      </c>
      <c r="H114">
        <v>0</v>
      </c>
      <c r="I114">
        <v>0</v>
      </c>
      <c r="J114">
        <v>0</v>
      </c>
    </row>
    <row r="115" spans="1:10" x14ac:dyDescent="0.45">
      <c r="A115" t="s">
        <v>137</v>
      </c>
      <c r="B115">
        <v>51101</v>
      </c>
      <c r="C115">
        <v>1285</v>
      </c>
      <c r="D115">
        <v>0</v>
      </c>
      <c r="E115">
        <v>0</v>
      </c>
      <c r="F115">
        <v>0</v>
      </c>
      <c r="G115">
        <v>0</v>
      </c>
      <c r="H115">
        <v>0</v>
      </c>
      <c r="I115">
        <v>0</v>
      </c>
      <c r="J115">
        <v>0</v>
      </c>
    </row>
    <row r="116" spans="1:10" x14ac:dyDescent="0.45">
      <c r="A116" t="s">
        <v>136</v>
      </c>
      <c r="B116">
        <v>51678</v>
      </c>
      <c r="C116">
        <v>291</v>
      </c>
      <c r="D116">
        <v>0</v>
      </c>
      <c r="E116">
        <v>0</v>
      </c>
      <c r="F116">
        <v>0</v>
      </c>
      <c r="G116">
        <v>0</v>
      </c>
      <c r="H116">
        <v>0</v>
      </c>
      <c r="I116">
        <v>0</v>
      </c>
      <c r="J116">
        <v>0</v>
      </c>
    </row>
    <row r="117" spans="1:10" x14ac:dyDescent="0.45">
      <c r="A117" t="s">
        <v>135</v>
      </c>
      <c r="B117">
        <v>51690</v>
      </c>
      <c r="C117">
        <v>1013</v>
      </c>
      <c r="D117">
        <v>0</v>
      </c>
      <c r="E117">
        <v>0</v>
      </c>
      <c r="F117">
        <v>0</v>
      </c>
      <c r="G117">
        <v>0</v>
      </c>
      <c r="H117">
        <v>0</v>
      </c>
      <c r="I117">
        <v>0</v>
      </c>
      <c r="J117">
        <v>0</v>
      </c>
    </row>
    <row r="118" spans="1:10" x14ac:dyDescent="0.45">
      <c r="A118" t="s">
        <v>134</v>
      </c>
      <c r="B118">
        <v>51720</v>
      </c>
      <c r="C118">
        <v>297</v>
      </c>
      <c r="D118">
        <v>0</v>
      </c>
      <c r="E118">
        <v>0</v>
      </c>
      <c r="F118">
        <v>0</v>
      </c>
      <c r="G118">
        <v>0</v>
      </c>
      <c r="H118">
        <v>0</v>
      </c>
      <c r="I118">
        <v>0</v>
      </c>
      <c r="J118">
        <v>0</v>
      </c>
    </row>
    <row r="119" spans="1:10" x14ac:dyDescent="0.45">
      <c r="A119" t="s">
        <v>133</v>
      </c>
      <c r="B119">
        <v>51735</v>
      </c>
      <c r="C119">
        <v>711</v>
      </c>
      <c r="D119">
        <v>0</v>
      </c>
      <c r="E119">
        <v>0</v>
      </c>
      <c r="F119">
        <v>0</v>
      </c>
      <c r="G119">
        <v>0</v>
      </c>
      <c r="H119">
        <v>0</v>
      </c>
      <c r="I119">
        <v>0</v>
      </c>
      <c r="J119">
        <v>0</v>
      </c>
    </row>
    <row r="120" spans="1:10" x14ac:dyDescent="0.45">
      <c r="A120" t="s">
        <v>132</v>
      </c>
      <c r="B120">
        <v>51145</v>
      </c>
      <c r="C120">
        <v>1635</v>
      </c>
      <c r="D120">
        <v>0</v>
      </c>
      <c r="E120">
        <v>0</v>
      </c>
      <c r="F120">
        <v>0</v>
      </c>
      <c r="G120">
        <v>0</v>
      </c>
      <c r="H120">
        <v>0</v>
      </c>
      <c r="I120">
        <v>0</v>
      </c>
      <c r="J120">
        <v>0</v>
      </c>
    </row>
    <row r="121" spans="1:10" x14ac:dyDescent="0.45">
      <c r="A121" t="s">
        <v>131</v>
      </c>
      <c r="B121">
        <v>51750</v>
      </c>
      <c r="C121">
        <v>687</v>
      </c>
      <c r="D121">
        <v>0</v>
      </c>
      <c r="E121">
        <v>0</v>
      </c>
      <c r="F121">
        <v>0</v>
      </c>
      <c r="G121">
        <v>0</v>
      </c>
      <c r="H121">
        <v>0</v>
      </c>
      <c r="I121">
        <v>0</v>
      </c>
      <c r="J121">
        <v>0</v>
      </c>
    </row>
    <row r="122" spans="1:10" x14ac:dyDescent="0.45">
      <c r="A122" t="s">
        <v>130</v>
      </c>
      <c r="B122">
        <v>51159</v>
      </c>
      <c r="C122">
        <v>470</v>
      </c>
      <c r="D122">
        <v>0</v>
      </c>
      <c r="E122">
        <v>0</v>
      </c>
      <c r="F122">
        <v>0</v>
      </c>
      <c r="G122">
        <v>0</v>
      </c>
      <c r="H122">
        <v>0</v>
      </c>
      <c r="I122">
        <v>0</v>
      </c>
      <c r="J122">
        <v>0</v>
      </c>
    </row>
    <row r="123" spans="1:10" x14ac:dyDescent="0.45">
      <c r="A123" t="s">
        <v>129</v>
      </c>
      <c r="B123">
        <v>51161</v>
      </c>
      <c r="C123">
        <v>5344</v>
      </c>
      <c r="D123">
        <v>0</v>
      </c>
      <c r="E123">
        <v>0</v>
      </c>
      <c r="F123">
        <v>0</v>
      </c>
      <c r="G123">
        <v>0</v>
      </c>
      <c r="H123">
        <v>0</v>
      </c>
      <c r="I123">
        <v>0</v>
      </c>
      <c r="J123">
        <v>0</v>
      </c>
    </row>
    <row r="124" spans="1:10" x14ac:dyDescent="0.45">
      <c r="A124" t="s">
        <v>128</v>
      </c>
      <c r="B124">
        <v>51163</v>
      </c>
      <c r="C124">
        <v>1235</v>
      </c>
      <c r="D124">
        <v>0</v>
      </c>
      <c r="E124">
        <v>0</v>
      </c>
      <c r="F124">
        <v>0</v>
      </c>
      <c r="G124">
        <v>0</v>
      </c>
      <c r="H124">
        <v>0</v>
      </c>
      <c r="I124">
        <v>0</v>
      </c>
      <c r="J124">
        <v>0</v>
      </c>
    </row>
    <row r="125" spans="1:10" x14ac:dyDescent="0.45">
      <c r="A125" t="s">
        <v>127</v>
      </c>
      <c r="B125">
        <v>51167</v>
      </c>
      <c r="C125">
        <v>1558</v>
      </c>
      <c r="D125">
        <v>0</v>
      </c>
      <c r="E125">
        <v>0</v>
      </c>
      <c r="F125">
        <v>0</v>
      </c>
      <c r="G125">
        <v>0</v>
      </c>
      <c r="H125">
        <v>0</v>
      </c>
      <c r="I125">
        <v>0</v>
      </c>
      <c r="J125">
        <v>0</v>
      </c>
    </row>
    <row r="126" spans="1:10" x14ac:dyDescent="0.45">
      <c r="A126" t="s">
        <v>126</v>
      </c>
      <c r="B126">
        <v>51169</v>
      </c>
      <c r="C126">
        <v>1054</v>
      </c>
      <c r="D126">
        <v>0</v>
      </c>
      <c r="E126">
        <v>0</v>
      </c>
      <c r="F126">
        <v>0</v>
      </c>
      <c r="G126">
        <v>0</v>
      </c>
      <c r="H126">
        <v>0</v>
      </c>
      <c r="I126">
        <v>0</v>
      </c>
      <c r="J126">
        <v>0</v>
      </c>
    </row>
    <row r="127" spans="1:10" x14ac:dyDescent="0.45">
      <c r="A127" t="s">
        <v>125</v>
      </c>
      <c r="B127">
        <v>51173</v>
      </c>
      <c r="C127">
        <v>1678</v>
      </c>
      <c r="D127">
        <v>0</v>
      </c>
      <c r="E127">
        <v>0</v>
      </c>
      <c r="F127">
        <v>0</v>
      </c>
      <c r="G127">
        <v>0</v>
      </c>
      <c r="H127">
        <v>0</v>
      </c>
      <c r="I127">
        <v>0</v>
      </c>
      <c r="J127">
        <v>0</v>
      </c>
    </row>
    <row r="128" spans="1:10" x14ac:dyDescent="0.45">
      <c r="A128" t="s">
        <v>124</v>
      </c>
      <c r="B128">
        <v>51175</v>
      </c>
      <c r="C128">
        <v>1013</v>
      </c>
      <c r="D128">
        <v>0</v>
      </c>
      <c r="E128">
        <v>0</v>
      </c>
      <c r="F128">
        <v>0</v>
      </c>
      <c r="G128">
        <v>0</v>
      </c>
      <c r="H128">
        <v>0</v>
      </c>
      <c r="I128">
        <v>0</v>
      </c>
      <c r="J128">
        <v>0</v>
      </c>
    </row>
    <row r="129" spans="1:10" x14ac:dyDescent="0.45">
      <c r="A129" t="s">
        <v>123</v>
      </c>
      <c r="B129">
        <v>51183</v>
      </c>
      <c r="C129">
        <v>513</v>
      </c>
      <c r="D129">
        <v>0</v>
      </c>
      <c r="E129">
        <v>0</v>
      </c>
      <c r="F129">
        <v>0</v>
      </c>
      <c r="G129">
        <v>0</v>
      </c>
      <c r="H129">
        <v>0</v>
      </c>
      <c r="I129">
        <v>0</v>
      </c>
      <c r="J129">
        <v>0</v>
      </c>
    </row>
    <row r="130" spans="1:10" x14ac:dyDescent="0.45">
      <c r="A130" t="s">
        <v>122</v>
      </c>
      <c r="B130">
        <v>51187</v>
      </c>
      <c r="C130">
        <v>2986</v>
      </c>
      <c r="D130">
        <v>0</v>
      </c>
      <c r="E130">
        <v>0</v>
      </c>
      <c r="F130">
        <v>0</v>
      </c>
      <c r="G130">
        <v>0</v>
      </c>
      <c r="H130">
        <v>0</v>
      </c>
      <c r="I130">
        <v>0</v>
      </c>
      <c r="J130">
        <v>0</v>
      </c>
    </row>
    <row r="131" spans="1:10" x14ac:dyDescent="0.45">
      <c r="A131" t="s">
        <v>121</v>
      </c>
      <c r="B131">
        <v>51820</v>
      </c>
      <c r="C131">
        <v>1759</v>
      </c>
      <c r="D131">
        <v>0</v>
      </c>
      <c r="E131">
        <v>0</v>
      </c>
      <c r="F131">
        <v>0</v>
      </c>
      <c r="G131">
        <v>0</v>
      </c>
      <c r="H131">
        <v>0</v>
      </c>
      <c r="I131">
        <v>0</v>
      </c>
      <c r="J131">
        <v>0</v>
      </c>
    </row>
    <row r="132" spans="1:10" x14ac:dyDescent="0.45">
      <c r="A132" t="s">
        <v>120</v>
      </c>
      <c r="B132">
        <v>51830</v>
      </c>
      <c r="C132">
        <v>625</v>
      </c>
      <c r="D132">
        <v>0</v>
      </c>
      <c r="E132">
        <v>0</v>
      </c>
      <c r="F132">
        <v>0</v>
      </c>
      <c r="G132">
        <v>0</v>
      </c>
      <c r="H132">
        <v>0</v>
      </c>
      <c r="I132">
        <v>0</v>
      </c>
      <c r="J132">
        <v>0</v>
      </c>
    </row>
    <row r="133" spans="1:10" x14ac:dyDescent="0.45">
      <c r="A133" t="s">
        <v>119</v>
      </c>
      <c r="B133">
        <v>51195</v>
      </c>
      <c r="C133">
        <v>2118</v>
      </c>
      <c r="D133">
        <v>0</v>
      </c>
      <c r="E133">
        <v>0</v>
      </c>
      <c r="F133">
        <v>0</v>
      </c>
      <c r="G133">
        <v>0</v>
      </c>
      <c r="H133">
        <v>0</v>
      </c>
      <c r="I133">
        <v>0</v>
      </c>
      <c r="J133">
        <v>0</v>
      </c>
    </row>
    <row r="134" spans="1:10" x14ac:dyDescent="0.45">
      <c r="A134" t="s">
        <v>118</v>
      </c>
      <c r="B134">
        <v>51197</v>
      </c>
      <c r="C134">
        <v>1718</v>
      </c>
      <c r="D134">
        <v>0</v>
      </c>
      <c r="E134">
        <v>0</v>
      </c>
      <c r="F134">
        <v>0</v>
      </c>
      <c r="G134">
        <v>0</v>
      </c>
      <c r="H134">
        <v>0</v>
      </c>
      <c r="I134">
        <v>0</v>
      </c>
      <c r="J134">
        <v>0</v>
      </c>
    </row>
    <row r="135" spans="1:10" x14ac:dyDescent="0.45">
      <c r="A135" t="s">
        <v>117</v>
      </c>
      <c r="C135">
        <f>SUBTOTAL(109,Table25[Population])</f>
        <v>607457</v>
      </c>
      <c r="D135">
        <f>SUBTOTAL(109,Table25[Cases])</f>
        <v>577</v>
      </c>
      <c r="E135">
        <f>SUBTOTAL(109,Table25[BLL 5-9])</f>
        <v>432</v>
      </c>
      <c r="F135">
        <f>SUBTOTAL(109,Table25[BLL 10-14])</f>
        <v>79</v>
      </c>
      <c r="G135">
        <f>SUBTOTAL(109,Table25[BLL 15-19])</f>
        <v>34</v>
      </c>
      <c r="H135">
        <f>SUBTOTAL(109,Table25[BLL 20-44])</f>
        <v>32</v>
      </c>
      <c r="I135">
        <f>SUBTOTAL(109,Table25[BLL 45-69])</f>
        <v>0</v>
      </c>
      <c r="J135">
        <f>SUBTOTAL(109,Table25[BLL 70+])</f>
        <v>0</v>
      </c>
    </row>
  </sheetData>
  <mergeCells count="6">
    <mergeCell ref="L1:P1"/>
    <mergeCell ref="L2:P2"/>
    <mergeCell ref="L3:P3"/>
    <mergeCell ref="L4:P4"/>
    <mergeCell ref="L5:N5"/>
    <mergeCell ref="O5:P5"/>
  </mergeCells>
  <conditionalFormatting sqref="E2:J134">
    <cfRule type="dataBar" priority="1">
      <dataBar>
        <cfvo type="min"/>
        <cfvo type="max"/>
        <color rgb="FFFF555A"/>
      </dataBar>
      <extLst>
        <ext xmlns:x14="http://schemas.microsoft.com/office/spreadsheetml/2009/9/main" uri="{B025F937-C7B1-47D3-B67F-A62EFF666E3E}">
          <x14:id>{843604FA-337F-4757-A810-49315A8BF857}</x14:id>
        </ext>
      </extLst>
    </cfRule>
  </conditionalFormatting>
  <conditionalFormatting sqref="C2:C134">
    <cfRule type="colorScale" priority="2">
      <colorScale>
        <cfvo type="min"/>
        <cfvo type="percentile" val="50"/>
        <cfvo type="max"/>
        <color rgb="FF63BE7B"/>
        <color rgb="FFFFEB84"/>
        <color rgb="FFF8696B"/>
      </colorScale>
    </cfRule>
  </conditionalFormatting>
  <conditionalFormatting sqref="D2:D134">
    <cfRule type="colorScale" priority="3">
      <colorScale>
        <cfvo type="min"/>
        <cfvo type="percentile" val="50"/>
        <cfvo type="max"/>
        <color rgb="FF63BE7B"/>
        <color rgb="FFFFEB84"/>
        <color rgb="FFF8696B"/>
      </colorScale>
    </cfRule>
  </conditionalFormatting>
  <hyperlinks>
    <hyperlink ref="L5" r:id="rId1" xr:uid="{00000000-0004-0000-0200-000000000000}"/>
  </hyperlinks>
  <pageMargins left="0.7" right="0.7" top="0.75" bottom="0.75" header="0.3" footer="0.3"/>
  <pageSetup orientation="portrait"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43604FA-337F-4757-A810-49315A8BF857}">
            <x14:dataBar minLength="0" maxLength="100" border="1" negativeBarBorderColorSameAsPositive="0">
              <x14:cfvo type="autoMin"/>
              <x14:cfvo type="autoMax"/>
              <x14:borderColor rgb="FFFF555A"/>
              <x14:negativeFillColor rgb="FFFF0000"/>
              <x14:negativeBorderColor rgb="FFFF0000"/>
              <x14:axisColor rgb="FF000000"/>
            </x14:dataBar>
          </x14:cfRule>
          <xm:sqref>E2:J134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FY24 LEAP Scorecard (blank)</vt:lpstr>
      <vt:lpstr>Explanation of Criteria</vt:lpstr>
      <vt:lpstr>BLL 2021</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Fornari</dc:creator>
  <cp:lastModifiedBy>May Fornari</cp:lastModifiedBy>
  <cp:lastPrinted>2023-02-09T16:23:15Z</cp:lastPrinted>
  <dcterms:created xsi:type="dcterms:W3CDTF">2023-02-08T21:01:35Z</dcterms:created>
  <dcterms:modified xsi:type="dcterms:W3CDTF">2023-03-14T19:43:43Z</dcterms:modified>
</cp:coreProperties>
</file>