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J:\02-Application Review Info\FY 2027 DWSRF Application Review Materials\Solicitation Information for Website\Construction Application &amp; Instructions\"/>
    </mc:Choice>
  </mc:AlternateContent>
  <xr:revisionPtr revIDLastSave="0" documentId="13_ncr:1_{77C8E09F-AB0F-43E5-97EA-2B17E9A83FEB}" xr6:coauthVersionLast="47" xr6:coauthVersionMax="47" xr10:uidLastSave="{00000000-0000-0000-0000-000000000000}"/>
  <bookViews>
    <workbookView xWindow="660" yWindow="690" windowWidth="21585" windowHeight="1330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2" i="1" l="1"/>
  <c r="C121" i="1"/>
  <c r="C118" i="1"/>
  <c r="C123" i="1" s="1"/>
  <c r="C64" i="1"/>
  <c r="C24" i="1"/>
  <c r="B29" i="1"/>
  <c r="C124" i="1" l="1"/>
  <c r="C125" i="1" s="1"/>
</calcChain>
</file>

<file path=xl/sharedStrings.xml><?xml version="1.0" encoding="utf-8"?>
<sst xmlns="http://schemas.openxmlformats.org/spreadsheetml/2006/main" count="134" uniqueCount="118">
  <si>
    <t>Acute Health Priority - Formal Enforcement Actions or Commissioner’s Letter</t>
  </si>
  <si>
    <t>SWTR Violations/GUDI</t>
  </si>
  <si>
    <t xml:space="preserve">Persistent TCR, Nitrate </t>
  </si>
  <si>
    <t xml:space="preserve">Continuing Boil Water Notice </t>
  </si>
  <si>
    <t>Chronic Health Priority - Formal Enforcement Actions or Commissioner’s Letter</t>
  </si>
  <si>
    <t>Persistent PMCL Violations (VOC, SOC, IOC, RAD, etc.)</t>
  </si>
  <si>
    <t xml:space="preserve">Pb &amp; Cu Action Levels </t>
  </si>
  <si>
    <t>Priority System (i.e., ETT score ≥11)</t>
  </si>
  <si>
    <t xml:space="preserve">A  Infrastructure Improvement for Cross Connection Reduction and Public Health Improvement </t>
  </si>
  <si>
    <t>0% to ≤ 10% Loss</t>
  </si>
  <si>
    <t>&gt;10% to ≤30%</t>
  </si>
  <si>
    <t>&gt;30% to ≤50%</t>
  </si>
  <si>
    <t>&gt;50% loss and above</t>
  </si>
  <si>
    <t xml:space="preserve">  </t>
  </si>
  <si>
    <t>Provide adequate storage capacity or tank repair/rehab</t>
  </si>
  <si>
    <t xml:space="preserve"> </t>
  </si>
  <si>
    <t>Replacing asbestos cement waterline</t>
  </si>
  <si>
    <t>Add a generator for backup power</t>
  </si>
  <si>
    <t>B  Water Regulation Compliance</t>
  </si>
  <si>
    <t>Ensure drinking water receives appropriate treatment</t>
  </si>
  <si>
    <t>Resolving conditions of inadequate quality and quantity of a water source</t>
  </si>
  <si>
    <t xml:space="preserve">●    Enforcement Targeting Tool (ETT) health based score ≥5 and &lt;11   </t>
  </si>
  <si>
    <t xml:space="preserve">●    Preventing or resolving aesthetic problems such as taste, odor, or discoloration of water </t>
  </si>
  <si>
    <t>Taking over, or providing water service to, customers of an abandoned waterworks.</t>
  </si>
  <si>
    <t>Consolidation of multiple non-complying waterworks</t>
  </si>
  <si>
    <t>Consolidation of one non-complying waterworks</t>
  </si>
  <si>
    <t>Consolidation or interconnection of complying waterworks</t>
  </si>
  <si>
    <t>Service to areas with individual homes having quality/quantity problems</t>
  </si>
  <si>
    <t>&lt;$30,000 MHI</t>
  </si>
  <si>
    <t>$30,000 ≤ MHI ≤ $37,000</t>
  </si>
  <si>
    <t xml:space="preserve">$37,001 ≤ MHI ≤ $45,000 </t>
  </si>
  <si>
    <t xml:space="preserve">$45,001 ≤ MHI ≤ $54,000 </t>
  </si>
  <si>
    <t xml:space="preserve">$54,001 ≤ MHI ≤ $66,000 </t>
  </si>
  <si>
    <t xml:space="preserve">MHI &gt; $66,001   </t>
  </si>
  <si>
    <t>0-50% - Application Incomplete</t>
  </si>
  <si>
    <t>51-79%</t>
  </si>
  <si>
    <t>80-100% or no user agreements required</t>
  </si>
  <si>
    <t>Engineering procurement has been submitted and approved</t>
  </si>
  <si>
    <t>Environmental Review accepted (by VDH, USDA-RD or DMME)</t>
  </si>
  <si>
    <t xml:space="preserve">Approved P&amp;S / Construction Permit Issued                     </t>
  </si>
  <si>
    <t>A biddability review has been completed and approved by DWSRF</t>
  </si>
  <si>
    <t xml:space="preserve">P&amp;S not required (supported by ODW Letter) </t>
  </si>
  <si>
    <t>&lt;5%</t>
  </si>
  <si>
    <t>5% to &lt;10%</t>
  </si>
  <si>
    <t>10% to &lt;15%</t>
  </si>
  <si>
    <t>15% to &lt;20%</t>
  </si>
  <si>
    <t>≥ 20%</t>
  </si>
  <si>
    <t>&lt;$500/household</t>
  </si>
  <si>
    <t>$500-$2500/household</t>
  </si>
  <si>
    <t>$2501-$5000/household</t>
  </si>
  <si>
    <t>&gt;$5000/household</t>
  </si>
  <si>
    <t>Waterworks has an AMP approved by VDH-ODW</t>
  </si>
  <si>
    <t>0-10%</t>
  </si>
  <si>
    <t>11-20%</t>
  </si>
  <si>
    <t>21-40%</t>
  </si>
  <si>
    <t>41-60%</t>
  </si>
  <si>
    <t>61-80%</t>
  </si>
  <si>
    <t>81-100%</t>
  </si>
  <si>
    <t>TOTAL</t>
  </si>
  <si>
    <t>Points Available</t>
  </si>
  <si>
    <t xml:space="preserve">Green Project Reserve (Business Case must be presented) (% of construction cost) </t>
  </si>
  <si>
    <t>Is applicant eligible for funding? (Indicate Yes or No)</t>
  </si>
  <si>
    <t>Are all required attachments provided? (Indicate Yes or No)</t>
  </si>
  <si>
    <t>Has the owner submitted multiple applications this funding year?  (Indicate Yes or No)</t>
  </si>
  <si>
    <t>Points Awarded</t>
  </si>
  <si>
    <t>PWS Created (Indicate Yes or No)</t>
  </si>
  <si>
    <t>PWS Eliminated (Indicate Yes or No)</t>
  </si>
  <si>
    <t>PWS Created/Eliminated Comments:</t>
  </si>
  <si>
    <t>User agreements/mandatory hookup ordinances - (# of signed user agreements) ÷ (# of potential users in project area)
(must be &gt;50%):</t>
  </si>
  <si>
    <r>
      <t>Adding 1</t>
    </r>
    <r>
      <rPr>
        <vertAlign val="superscript"/>
        <sz val="10"/>
        <color theme="1"/>
        <rFont val="Calibri"/>
        <family val="2"/>
        <scheme val="minor"/>
      </rPr>
      <t>st</t>
    </r>
    <r>
      <rPr>
        <sz val="10"/>
        <color theme="1"/>
        <rFont val="Calibri"/>
        <family val="2"/>
        <scheme val="minor"/>
      </rPr>
      <t xml:space="preserve"> time meters to system</t>
    </r>
  </si>
  <si>
    <r>
      <t xml:space="preserve">Avg Water Rate </t>
    </r>
    <r>
      <rPr>
        <u/>
        <sz val="10"/>
        <color theme="1"/>
        <rFont val="Calibri"/>
        <family val="2"/>
        <scheme val="minor"/>
      </rPr>
      <t>&gt;</t>
    </r>
    <r>
      <rPr>
        <sz val="10"/>
        <color theme="1"/>
        <rFont val="Calibri"/>
        <family val="2"/>
        <scheme val="minor"/>
      </rPr>
      <t xml:space="preserve"> 1% MHI</t>
    </r>
  </si>
  <si>
    <t>Asset Management Plan (AMP)</t>
  </si>
  <si>
    <t>REVIEWER:</t>
  </si>
  <si>
    <t>FY:</t>
  </si>
  <si>
    <t>10% construction contingency used? (Indicate Yes or No)</t>
  </si>
  <si>
    <t>(If bids have already been received contingency should equal 5% of actual construction costs)</t>
  </si>
  <si>
    <t xml:space="preserve">If no, calculate revised Total Project Cost (TPC) using 10%: Revised TPC = </t>
  </si>
  <si>
    <t>Project Team Leader Initals &amp; Date:</t>
  </si>
  <si>
    <t>Final Reviewer Initials &amp; Date:</t>
  </si>
  <si>
    <t>2nd reviewers Initials &amp; Date:</t>
  </si>
  <si>
    <t xml:space="preserve">●    Inadequate individual home water supplies with supporting data/evidence*** </t>
  </si>
  <si>
    <t>Provide adequate pressure (documented by Notice of Violation, Significant Deficiency or hydraulic model)</t>
  </si>
  <si>
    <t xml:space="preserve">Points can only be awarded if the project addresses a documented need. In situations where the waterworks wants to do a project but have no documented need, points should not be awarded. Documentation would include NOVs, enforcement actions/letters, sanitary survey requirements, documented leaks, documented break data, documented problems, etc. </t>
  </si>
  <si>
    <t>Project Category (Indicate Health or Other)</t>
  </si>
  <si>
    <t>Replacing waterline with lead joints</t>
  </si>
  <si>
    <t>Avg Water Rate &lt; 1% MHI</t>
  </si>
  <si>
    <t xml:space="preserve">Percent Score = </t>
  </si>
  <si>
    <t xml:space="preserve">Initials </t>
  </si>
  <si>
    <t>Date</t>
  </si>
  <si>
    <t>Didn't provide leakage data but provided maintenance records of leaks repaired</t>
  </si>
  <si>
    <r>
      <t xml:space="preserve">APPLICANT NAME:   </t>
    </r>
    <r>
      <rPr>
        <b/>
        <u/>
        <sz val="10"/>
        <color rgb="FF365F91"/>
        <rFont val="Calibri"/>
        <family val="2"/>
        <scheme val="minor"/>
      </rPr>
      <t xml:space="preserve"> </t>
    </r>
  </si>
  <si>
    <t xml:space="preserve">PROJECT NAME: </t>
  </si>
  <si>
    <t>Proposed project is identified in VDH-ODW approved Asset Management Plan</t>
  </si>
  <si>
    <t>Total Points Awarded</t>
  </si>
  <si>
    <t>Projected Cost per Connections Served  (Points are not additive)</t>
  </si>
  <si>
    <t>Green Project Reserve  (Points are not additive)</t>
  </si>
  <si>
    <t>Other Funds Available  (Points are not additive)</t>
  </si>
  <si>
    <t>Affordability  (Points are not additive)</t>
  </si>
  <si>
    <t>Readiness to proceed  (Points for user agreements are not additive, P&amp;S points are not additive)</t>
  </si>
  <si>
    <t xml:space="preserve">  Average Water Rates as % of MHI  </t>
  </si>
  <si>
    <t xml:space="preserve">Max. Possible Score </t>
  </si>
  <si>
    <t>Precautionary Boil Water Notice for Pressure Loss</t>
  </si>
  <si>
    <r>
      <t>C.  Regionalization</t>
    </r>
    <r>
      <rPr>
        <b/>
        <sz val="10"/>
        <color theme="1"/>
        <rFont val="Calibri"/>
        <family val="2"/>
        <scheme val="minor"/>
      </rPr>
      <t xml:space="preserve">    (consolidation of non-complying waterworks - pick 1.  NOT additive)</t>
    </r>
  </si>
  <si>
    <t>If multiple applications, does one project depend upon obtaining funding for the other? (Indicate Yes or No)  If yes, please identify the other project(s)</t>
  </si>
  <si>
    <t>Section II - Public Health Projects (Maximum Possible Score = 3,830 points)</t>
  </si>
  <si>
    <r>
      <t xml:space="preserve">Reduce Water Loss and increase accountability.  Leakage noted as percent ranges, leak rate must be documented, project must be addressing the water loss to award these points:   </t>
    </r>
    <r>
      <rPr>
        <b/>
        <sz val="10"/>
        <color theme="1"/>
        <rFont val="Calibri"/>
        <family val="2"/>
        <scheme val="minor"/>
      </rPr>
      <t>(water loss points are not additive, boil water notice and meter points ARE additive)</t>
    </r>
  </si>
  <si>
    <t xml:space="preserve">Up-to-Date Financial Audits </t>
  </si>
  <si>
    <t>Section III – Other Considerations (Maximum Possible Score = 78 points)</t>
  </si>
  <si>
    <t>Project Selection Scorecard DWSRF</t>
  </si>
  <si>
    <t xml:space="preserve">● For extensions that would serve less than 50 individual connections: at least 50% of those sampled/investigated must be e-coli positive and/or have a documented issue </t>
  </si>
  <si>
    <t>● For extensions that would serve 50 or more individual connections: at least 25% of those sampled/investigated must be e-coli positive and/or have a documented issue.</t>
  </si>
  <si>
    <t>***To be designated as a priority water line extension in the Public Health category (i.e. additional 250 points in Other Considerations) ≥ 50% of the potential residential connections in the proposed project area must be sampled for e-coli and/or have issues documented (i.e. inadequate  individual supplies, failing wells, documented contamination when compared to a Primary Maximum Contaminant Level, water hauling, etc.)</t>
  </si>
  <si>
    <t>Subtotal:</t>
  </si>
  <si>
    <t>Section A</t>
  </si>
  <si>
    <t>Section B</t>
  </si>
  <si>
    <t>Section C</t>
  </si>
  <si>
    <t>1st reviewers Initials &amp; Date:</t>
  </si>
  <si>
    <t>Section I - SDWA Compliance (Maximum Possible Score = 3,960 points)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</si>
</sst>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&quot;$&quot;#,##0"/>
    <numFmt numFmtId="165" formatCode="0.0%"/>
    <numFmt numFmtId="166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rgb="FF365F9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Up">
        <bgColor theme="0"/>
      </patternFill>
    </fill>
    <fill>
      <patternFill patternType="lightDown">
        <fgColor theme="0"/>
        <bgColor theme="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82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left" vertical="center" indent="4"/>
    </xf>
    <xf numFmtId="0" fontId="4" fillId="0" borderId="0" xfId="0" applyFont="1" applyAlignment="1">
      <alignment horizontal="left" vertical="center" indent="9"/>
    </xf>
    <xf numFmtId="0" fontId="2" fillId="0" borderId="21" xfId="0" applyFont="1" applyBorder="1" applyAlignment="1">
      <alignment horizontal="right"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left" vertical="center" wrapText="1"/>
    </xf>
    <xf numFmtId="0" fontId="3" fillId="2" borderId="2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vertical="center"/>
    </xf>
    <xf numFmtId="0" fontId="4" fillId="2" borderId="25" xfId="0" applyFont="1" applyFill="1" applyBorder="1" applyAlignment="1">
      <alignment vertical="center"/>
    </xf>
    <xf numFmtId="0" fontId="3" fillId="2" borderId="26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vertical="center"/>
    </xf>
    <xf numFmtId="0" fontId="4" fillId="2" borderId="27" xfId="0" applyFont="1" applyFill="1" applyBorder="1" applyAlignment="1">
      <alignment vertical="center"/>
    </xf>
    <xf numFmtId="0" fontId="3" fillId="2" borderId="20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vertical="center"/>
    </xf>
    <xf numFmtId="0" fontId="4" fillId="2" borderId="28" xfId="0" applyFont="1" applyFill="1" applyBorder="1" applyAlignment="1">
      <alignment vertical="center"/>
    </xf>
    <xf numFmtId="0" fontId="4" fillId="2" borderId="17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0" fontId="4" fillId="2" borderId="17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horizontal="right"/>
    </xf>
    <xf numFmtId="0" fontId="4" fillId="2" borderId="17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left" vertical="top"/>
    </xf>
    <xf numFmtId="0" fontId="2" fillId="2" borderId="8" xfId="0" applyFont="1" applyFill="1" applyBorder="1" applyAlignment="1">
      <alignment vertical="center"/>
    </xf>
    <xf numFmtId="0" fontId="2" fillId="2" borderId="9" xfId="0" applyFont="1" applyFill="1" applyBorder="1" applyAlignment="1">
      <alignment horizontal="right" vertical="center"/>
    </xf>
    <xf numFmtId="0" fontId="0" fillId="2" borderId="10" xfId="0" applyFill="1" applyBorder="1"/>
    <xf numFmtId="0" fontId="2" fillId="2" borderId="13" xfId="0" applyFont="1" applyFill="1" applyBorder="1" applyAlignment="1">
      <alignment vertical="center"/>
    </xf>
    <xf numFmtId="0" fontId="1" fillId="2" borderId="14" xfId="0" applyFont="1" applyFill="1" applyBorder="1" applyAlignment="1">
      <alignment horizontal="right"/>
    </xf>
    <xf numFmtId="0" fontId="0" fillId="2" borderId="15" xfId="0" applyFill="1" applyBorder="1"/>
    <xf numFmtId="0" fontId="4" fillId="2" borderId="8" xfId="0" applyFont="1" applyFill="1" applyBorder="1" applyAlignment="1">
      <alignment vertical="center"/>
    </xf>
    <xf numFmtId="0" fontId="4" fillId="2" borderId="10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vertical="center"/>
    </xf>
    <xf numFmtId="0" fontId="4" fillId="2" borderId="12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left" vertical="center" wrapText="1" indent="4"/>
    </xf>
    <xf numFmtId="0" fontId="4" fillId="2" borderId="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left" vertical="center" indent="4"/>
    </xf>
    <xf numFmtId="0" fontId="4" fillId="3" borderId="17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4" fillId="3" borderId="18" xfId="0" applyFont="1" applyFill="1" applyBorder="1" applyAlignment="1">
      <alignment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left" vertical="center" indent="4"/>
    </xf>
    <xf numFmtId="0" fontId="2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vertical="center"/>
    </xf>
    <xf numFmtId="0" fontId="7" fillId="2" borderId="17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 indent="6"/>
    </xf>
    <xf numFmtId="0" fontId="4" fillId="2" borderId="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0" fontId="7" fillId="2" borderId="17" xfId="0" applyFont="1" applyFill="1" applyBorder="1" applyAlignment="1">
      <alignment vertical="center"/>
    </xf>
    <xf numFmtId="0" fontId="7" fillId="2" borderId="11" xfId="0" applyFont="1" applyFill="1" applyBorder="1" applyAlignment="1">
      <alignment vertical="center"/>
    </xf>
    <xf numFmtId="0" fontId="4" fillId="2" borderId="11" xfId="0" applyFont="1" applyFill="1" applyBorder="1" applyAlignment="1">
      <alignment horizontal="left" vertical="center" indent="2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166" fontId="2" fillId="4" borderId="1" xfId="1" applyNumberFormat="1" applyFont="1" applyFill="1" applyBorder="1"/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/>
    <xf numFmtId="0" fontId="4" fillId="2" borderId="2" xfId="0" applyFont="1" applyFill="1" applyBorder="1" applyAlignment="1">
      <alignment wrapText="1"/>
    </xf>
    <xf numFmtId="0" fontId="2" fillId="2" borderId="7" xfId="0" applyFont="1" applyFill="1" applyBorder="1"/>
    <xf numFmtId="164" fontId="4" fillId="2" borderId="1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6"/>
  <sheetViews>
    <sheetView tabSelected="1" zoomScaleNormal="100" workbookViewId="0">
      <selection activeCell="F118" sqref="F118"/>
    </sheetView>
  </sheetViews>
  <sheetFormatPr defaultColWidth="9" defaultRowHeight="14.25" x14ac:dyDescent="0.45"/>
  <cols>
    <col min="1" max="1" width="75.265625" bestFit="1" customWidth="1"/>
    <col min="2" max="2" width="11.59765625" customWidth="1"/>
    <col min="3" max="3" width="10.3984375" customWidth="1"/>
    <col min="5" max="5" width="9" style="9"/>
  </cols>
  <sheetData>
    <row r="1" spans="1:3" ht="16.149999999999999" thickBot="1" x14ac:dyDescent="0.55000000000000004">
      <c r="A1" s="10" t="s">
        <v>108</v>
      </c>
      <c r="B1" s="10"/>
      <c r="C1" s="10"/>
    </row>
    <row r="2" spans="1:3" x14ac:dyDescent="0.45">
      <c r="A2" s="34" t="s">
        <v>90</v>
      </c>
      <c r="B2" s="35" t="s">
        <v>72</v>
      </c>
      <c r="C2" s="36"/>
    </row>
    <row r="3" spans="1:3" ht="14.65" thickBot="1" x14ac:dyDescent="0.5">
      <c r="A3" s="37" t="s">
        <v>91</v>
      </c>
      <c r="B3" s="38" t="s">
        <v>73</v>
      </c>
      <c r="C3" s="39"/>
    </row>
    <row r="4" spans="1:3" x14ac:dyDescent="0.45">
      <c r="A4" s="3"/>
      <c r="B4" s="2"/>
      <c r="C4" s="2"/>
    </row>
    <row r="5" spans="1:3" ht="52.5" x14ac:dyDescent="0.45">
      <c r="A5" s="17" t="s">
        <v>82</v>
      </c>
      <c r="B5" s="4"/>
      <c r="C5" s="4"/>
    </row>
    <row r="6" spans="1:3" ht="14.65" thickBot="1" x14ac:dyDescent="0.5">
      <c r="A6" s="4"/>
      <c r="B6" s="4"/>
      <c r="C6" s="4"/>
    </row>
    <row r="7" spans="1:3" x14ac:dyDescent="0.45">
      <c r="A7" s="40" t="s">
        <v>83</v>
      </c>
      <c r="B7" s="41" t="s">
        <v>15</v>
      </c>
      <c r="C7" s="2"/>
    </row>
    <row r="8" spans="1:3" x14ac:dyDescent="0.45">
      <c r="A8" s="42" t="s">
        <v>61</v>
      </c>
      <c r="B8" s="43" t="s">
        <v>15</v>
      </c>
      <c r="C8" s="2"/>
    </row>
    <row r="9" spans="1:3" x14ac:dyDescent="0.45">
      <c r="A9" s="42" t="s">
        <v>62</v>
      </c>
      <c r="B9" s="43" t="s">
        <v>15</v>
      </c>
      <c r="C9" s="2"/>
    </row>
    <row r="10" spans="1:3" x14ac:dyDescent="0.45">
      <c r="A10" s="42" t="s">
        <v>63</v>
      </c>
      <c r="B10" s="43" t="s">
        <v>15</v>
      </c>
      <c r="C10" s="2"/>
    </row>
    <row r="11" spans="1:3" ht="26.65" thickBot="1" x14ac:dyDescent="0.5">
      <c r="A11" s="44" t="s">
        <v>103</v>
      </c>
      <c r="B11" s="45"/>
      <c r="C11" s="2"/>
    </row>
    <row r="12" spans="1:3" ht="14.65" thickBot="1" x14ac:dyDescent="0.5">
      <c r="A12" s="1"/>
      <c r="B12" s="2"/>
      <c r="C12" s="2"/>
    </row>
    <row r="13" spans="1:3" ht="26.25" x14ac:dyDescent="0.45">
      <c r="A13" s="46" t="s">
        <v>117</v>
      </c>
      <c r="B13" s="47" t="s">
        <v>59</v>
      </c>
      <c r="C13" s="48" t="s">
        <v>64</v>
      </c>
    </row>
    <row r="14" spans="1:3" x14ac:dyDescent="0.45">
      <c r="A14" s="49" t="s">
        <v>0</v>
      </c>
      <c r="B14" s="50">
        <v>550</v>
      </c>
      <c r="C14" s="51"/>
    </row>
    <row r="15" spans="1:3" x14ac:dyDescent="0.45">
      <c r="A15" s="52" t="s">
        <v>1</v>
      </c>
      <c r="B15" s="50">
        <v>510</v>
      </c>
      <c r="C15" s="51" t="s">
        <v>15</v>
      </c>
    </row>
    <row r="16" spans="1:3" x14ac:dyDescent="0.45">
      <c r="A16" s="52" t="s">
        <v>2</v>
      </c>
      <c r="B16" s="50">
        <v>510</v>
      </c>
      <c r="C16" s="51" t="s">
        <v>15</v>
      </c>
    </row>
    <row r="17" spans="1:3" x14ac:dyDescent="0.45">
      <c r="A17" s="52" t="s">
        <v>3</v>
      </c>
      <c r="B17" s="50">
        <v>510</v>
      </c>
      <c r="C17" s="51" t="s">
        <v>15</v>
      </c>
    </row>
    <row r="18" spans="1:3" ht="7.5" customHeight="1" x14ac:dyDescent="0.45">
      <c r="A18" s="53"/>
      <c r="B18" s="54"/>
      <c r="C18" s="55"/>
    </row>
    <row r="19" spans="1:3" x14ac:dyDescent="0.45">
      <c r="A19" s="49" t="s">
        <v>4</v>
      </c>
      <c r="B19" s="50">
        <v>500</v>
      </c>
      <c r="C19" s="51"/>
    </row>
    <row r="20" spans="1:3" x14ac:dyDescent="0.45">
      <c r="A20" s="52" t="s">
        <v>5</v>
      </c>
      <c r="B20" s="50">
        <v>460</v>
      </c>
      <c r="C20" s="51" t="s">
        <v>15</v>
      </c>
    </row>
    <row r="21" spans="1:3" x14ac:dyDescent="0.45">
      <c r="A21" s="52" t="s">
        <v>6</v>
      </c>
      <c r="B21" s="50">
        <v>460</v>
      </c>
      <c r="C21" s="51" t="s">
        <v>15</v>
      </c>
    </row>
    <row r="22" spans="1:3" x14ac:dyDescent="0.45">
      <c r="A22" s="52" t="s">
        <v>7</v>
      </c>
      <c r="B22" s="50">
        <v>460</v>
      </c>
      <c r="C22" s="56"/>
    </row>
    <row r="23" spans="1:3" ht="7.5" customHeight="1" x14ac:dyDescent="0.45">
      <c r="A23" s="53"/>
      <c r="B23" s="54"/>
      <c r="C23" s="55"/>
    </row>
    <row r="24" spans="1:3" ht="14.65" thickBot="1" x14ac:dyDescent="0.5">
      <c r="A24" s="57"/>
      <c r="B24" s="58" t="s">
        <v>112</v>
      </c>
      <c r="C24" s="59">
        <f>SUM(C14:C17,C19:C22)</f>
        <v>0</v>
      </c>
    </row>
    <row r="25" spans="1:3" ht="14.65" thickBot="1" x14ac:dyDescent="0.5">
      <c r="A25" s="11"/>
      <c r="B25" s="2"/>
      <c r="C25" s="2"/>
    </row>
    <row r="26" spans="1:3" ht="26.25" x14ac:dyDescent="0.45">
      <c r="A26" s="60" t="s">
        <v>104</v>
      </c>
      <c r="B26" s="47" t="s">
        <v>59</v>
      </c>
      <c r="C26" s="48" t="s">
        <v>64</v>
      </c>
    </row>
    <row r="27" spans="1:3" x14ac:dyDescent="0.45">
      <c r="A27" s="61" t="s">
        <v>8</v>
      </c>
      <c r="B27" s="28"/>
      <c r="C27" s="29"/>
    </row>
    <row r="28" spans="1:3" ht="39.4" x14ac:dyDescent="0.45">
      <c r="A28" s="27" t="s">
        <v>105</v>
      </c>
      <c r="B28" s="28"/>
      <c r="C28" s="29"/>
    </row>
    <row r="29" spans="1:3" x14ac:dyDescent="0.45">
      <c r="A29" s="62" t="s">
        <v>9</v>
      </c>
      <c r="B29" s="63">
        <f>0*10</f>
        <v>0</v>
      </c>
      <c r="C29" s="51"/>
    </row>
    <row r="30" spans="1:3" x14ac:dyDescent="0.45">
      <c r="A30" s="62" t="s">
        <v>89</v>
      </c>
      <c r="B30" s="63">
        <v>110</v>
      </c>
      <c r="C30" s="51"/>
    </row>
    <row r="31" spans="1:3" x14ac:dyDescent="0.45">
      <c r="A31" s="62" t="s">
        <v>10</v>
      </c>
      <c r="B31" s="63">
        <v>110</v>
      </c>
      <c r="C31" s="51"/>
    </row>
    <row r="32" spans="1:3" x14ac:dyDescent="0.45">
      <c r="A32" s="62" t="s">
        <v>11</v>
      </c>
      <c r="B32" s="63">
        <v>200</v>
      </c>
      <c r="C32" s="51" t="s">
        <v>15</v>
      </c>
    </row>
    <row r="33" spans="1:3" x14ac:dyDescent="0.45">
      <c r="A33" s="62" t="s">
        <v>12</v>
      </c>
      <c r="B33" s="63">
        <v>300</v>
      </c>
      <c r="C33" s="51"/>
    </row>
    <row r="34" spans="1:3" x14ac:dyDescent="0.45">
      <c r="A34" s="62" t="s">
        <v>101</v>
      </c>
      <c r="B34" s="63">
        <v>150</v>
      </c>
      <c r="C34" s="51"/>
    </row>
    <row r="35" spans="1:3" ht="14.65" x14ac:dyDescent="0.45">
      <c r="A35" s="62" t="s">
        <v>69</v>
      </c>
      <c r="B35" s="63">
        <v>150</v>
      </c>
      <c r="C35" s="51"/>
    </row>
    <row r="36" spans="1:3" ht="7.5" customHeight="1" x14ac:dyDescent="0.45">
      <c r="A36" s="53"/>
      <c r="B36" s="54"/>
      <c r="C36" s="55"/>
    </row>
    <row r="37" spans="1:3" x14ac:dyDescent="0.45">
      <c r="A37" s="64" t="s">
        <v>14</v>
      </c>
      <c r="B37" s="63">
        <v>300</v>
      </c>
      <c r="C37" s="51"/>
    </row>
    <row r="38" spans="1:3" x14ac:dyDescent="0.45">
      <c r="A38" s="64" t="s">
        <v>84</v>
      </c>
      <c r="B38" s="63">
        <v>110</v>
      </c>
      <c r="C38" s="51"/>
    </row>
    <row r="39" spans="1:3" x14ac:dyDescent="0.45">
      <c r="A39" s="64" t="s">
        <v>16</v>
      </c>
      <c r="B39" s="63">
        <v>110</v>
      </c>
      <c r="C39" s="51"/>
    </row>
    <row r="40" spans="1:3" x14ac:dyDescent="0.45">
      <c r="A40" s="64" t="s">
        <v>17</v>
      </c>
      <c r="B40" s="63">
        <v>200</v>
      </c>
      <c r="C40" s="51"/>
    </row>
    <row r="41" spans="1:3" ht="7.5" customHeight="1" x14ac:dyDescent="0.45">
      <c r="A41" s="53"/>
      <c r="B41" s="54"/>
      <c r="C41" s="55"/>
    </row>
    <row r="42" spans="1:3" x14ac:dyDescent="0.45">
      <c r="A42" s="61" t="s">
        <v>18</v>
      </c>
      <c r="B42" s="28"/>
      <c r="C42" s="29"/>
    </row>
    <row r="43" spans="1:3" x14ac:dyDescent="0.45">
      <c r="A43" s="64" t="s">
        <v>19</v>
      </c>
      <c r="B43" s="63">
        <v>400</v>
      </c>
      <c r="C43" s="51"/>
    </row>
    <row r="44" spans="1:3" ht="26.25" x14ac:dyDescent="0.45">
      <c r="A44" s="65" t="s">
        <v>81</v>
      </c>
      <c r="B44" s="63">
        <v>200</v>
      </c>
      <c r="C44" s="51"/>
    </row>
    <row r="45" spans="1:3" x14ac:dyDescent="0.45">
      <c r="A45" s="64" t="s">
        <v>20</v>
      </c>
      <c r="B45" s="63">
        <v>200</v>
      </c>
      <c r="C45" s="51"/>
    </row>
    <row r="46" spans="1:3" x14ac:dyDescent="0.45">
      <c r="A46" s="64" t="s">
        <v>21</v>
      </c>
      <c r="B46" s="63">
        <v>200</v>
      </c>
      <c r="C46" s="51"/>
    </row>
    <row r="47" spans="1:3" x14ac:dyDescent="0.45">
      <c r="A47" s="65" t="s">
        <v>22</v>
      </c>
      <c r="B47" s="63">
        <v>200</v>
      </c>
      <c r="C47" s="51"/>
    </row>
    <row r="48" spans="1:3" x14ac:dyDescent="0.45">
      <c r="A48" s="66" t="s">
        <v>80</v>
      </c>
      <c r="B48" s="67">
        <v>500</v>
      </c>
      <c r="C48" s="51"/>
    </row>
    <row r="49" spans="1:3" ht="46.5" x14ac:dyDescent="0.45">
      <c r="A49" s="18" t="s">
        <v>111</v>
      </c>
      <c r="B49" s="19"/>
      <c r="C49" s="20"/>
    </row>
    <row r="50" spans="1:3" ht="23.25" x14ac:dyDescent="0.45">
      <c r="A50" s="21" t="s">
        <v>110</v>
      </c>
      <c r="B50" s="22"/>
      <c r="C50" s="23"/>
    </row>
    <row r="51" spans="1:3" ht="23.25" x14ac:dyDescent="0.45">
      <c r="A51" s="24" t="s">
        <v>109</v>
      </c>
      <c r="B51" s="25"/>
      <c r="C51" s="26"/>
    </row>
    <row r="52" spans="1:3" ht="7.5" customHeight="1" x14ac:dyDescent="0.45">
      <c r="A52" s="53"/>
      <c r="B52" s="54"/>
      <c r="C52" s="55"/>
    </row>
    <row r="53" spans="1:3" x14ac:dyDescent="0.45">
      <c r="A53" s="68" t="s">
        <v>102</v>
      </c>
      <c r="B53" s="28"/>
      <c r="C53" s="29"/>
    </row>
    <row r="54" spans="1:3" x14ac:dyDescent="0.45">
      <c r="A54" s="64" t="s">
        <v>23</v>
      </c>
      <c r="B54" s="50">
        <v>300</v>
      </c>
      <c r="C54" s="51"/>
    </row>
    <row r="55" spans="1:3" x14ac:dyDescent="0.45">
      <c r="A55" s="64" t="s">
        <v>24</v>
      </c>
      <c r="B55" s="50">
        <v>200</v>
      </c>
      <c r="C55" s="51"/>
    </row>
    <row r="56" spans="1:3" x14ac:dyDescent="0.45">
      <c r="A56" s="64" t="s">
        <v>25</v>
      </c>
      <c r="B56" s="50">
        <v>110</v>
      </c>
      <c r="C56" s="51"/>
    </row>
    <row r="57" spans="1:3" x14ac:dyDescent="0.45">
      <c r="A57" s="64" t="s">
        <v>26</v>
      </c>
      <c r="B57" s="50">
        <v>110</v>
      </c>
      <c r="C57" s="51"/>
    </row>
    <row r="58" spans="1:3" x14ac:dyDescent="0.45">
      <c r="A58" s="64" t="s">
        <v>27</v>
      </c>
      <c r="B58" s="50">
        <v>200</v>
      </c>
      <c r="C58" s="51"/>
    </row>
    <row r="59" spans="1:3" ht="7.5" customHeight="1" x14ac:dyDescent="0.45">
      <c r="A59" s="53"/>
      <c r="B59" s="54"/>
      <c r="C59" s="55"/>
    </row>
    <row r="60" spans="1:3" x14ac:dyDescent="0.45">
      <c r="A60" s="64" t="s">
        <v>65</v>
      </c>
      <c r="B60" s="69"/>
      <c r="C60" s="70"/>
    </row>
    <row r="61" spans="1:3" x14ac:dyDescent="0.45">
      <c r="A61" s="64" t="s">
        <v>66</v>
      </c>
      <c r="B61" s="69" t="s">
        <v>13</v>
      </c>
      <c r="C61" s="70"/>
    </row>
    <row r="62" spans="1:3" ht="30" customHeight="1" x14ac:dyDescent="0.45">
      <c r="A62" s="33" t="s">
        <v>67</v>
      </c>
      <c r="B62" s="28"/>
      <c r="C62" s="29"/>
    </row>
    <row r="63" spans="1:3" ht="7.5" customHeight="1" x14ac:dyDescent="0.45">
      <c r="A63" s="53"/>
      <c r="B63" s="54"/>
      <c r="C63" s="55"/>
    </row>
    <row r="64" spans="1:3" ht="14.65" thickBot="1" x14ac:dyDescent="0.5">
      <c r="A64" s="57"/>
      <c r="B64" s="58" t="s">
        <v>112</v>
      </c>
      <c r="C64" s="59">
        <f>SUM(C29:C35,C37:C40,C43:C48,C54:C58)</f>
        <v>0</v>
      </c>
    </row>
    <row r="65" spans="1:3" ht="14.65" thickBot="1" x14ac:dyDescent="0.5">
      <c r="A65" s="12"/>
      <c r="B65" s="2"/>
      <c r="C65" s="2"/>
    </row>
    <row r="66" spans="1:3" ht="26.25" x14ac:dyDescent="0.45">
      <c r="A66" s="46" t="s">
        <v>107</v>
      </c>
      <c r="B66" s="47" t="s">
        <v>59</v>
      </c>
      <c r="C66" s="48" t="s">
        <v>64</v>
      </c>
    </row>
    <row r="67" spans="1:3" x14ac:dyDescent="0.45">
      <c r="A67" s="71" t="s">
        <v>97</v>
      </c>
      <c r="B67" s="28"/>
      <c r="C67" s="29"/>
    </row>
    <row r="68" spans="1:3" x14ac:dyDescent="0.45">
      <c r="A68" s="62" t="s">
        <v>28</v>
      </c>
      <c r="B68" s="50">
        <v>15</v>
      </c>
      <c r="C68" s="51"/>
    </row>
    <row r="69" spans="1:3" x14ac:dyDescent="0.45">
      <c r="A69" s="62" t="s">
        <v>29</v>
      </c>
      <c r="B69" s="50">
        <v>12</v>
      </c>
      <c r="C69" s="51"/>
    </row>
    <row r="70" spans="1:3" x14ac:dyDescent="0.45">
      <c r="A70" s="62" t="s">
        <v>30</v>
      </c>
      <c r="B70" s="50">
        <v>10</v>
      </c>
      <c r="C70" s="51"/>
    </row>
    <row r="71" spans="1:3" x14ac:dyDescent="0.45">
      <c r="A71" s="62" t="s">
        <v>31</v>
      </c>
      <c r="B71" s="50">
        <v>8</v>
      </c>
      <c r="C71" s="51"/>
    </row>
    <row r="72" spans="1:3" x14ac:dyDescent="0.45">
      <c r="A72" s="62" t="s">
        <v>32</v>
      </c>
      <c r="B72" s="50">
        <v>6</v>
      </c>
      <c r="C72" s="51"/>
    </row>
    <row r="73" spans="1:3" x14ac:dyDescent="0.45">
      <c r="A73" s="62" t="s">
        <v>33</v>
      </c>
      <c r="B73" s="50">
        <v>0</v>
      </c>
      <c r="C73" s="51"/>
    </row>
    <row r="74" spans="1:3" ht="7.5" customHeight="1" x14ac:dyDescent="0.45">
      <c r="A74" s="53"/>
      <c r="B74" s="54"/>
      <c r="C74" s="55"/>
    </row>
    <row r="75" spans="1:3" x14ac:dyDescent="0.45">
      <c r="A75" s="71" t="s">
        <v>99</v>
      </c>
      <c r="B75" s="28"/>
      <c r="C75" s="29"/>
    </row>
    <row r="76" spans="1:3" x14ac:dyDescent="0.45">
      <c r="A76" s="62" t="s">
        <v>70</v>
      </c>
      <c r="B76" s="50">
        <v>5</v>
      </c>
      <c r="C76" s="51"/>
    </row>
    <row r="77" spans="1:3" x14ac:dyDescent="0.45">
      <c r="A77" s="62" t="s">
        <v>85</v>
      </c>
      <c r="B77" s="50">
        <v>0</v>
      </c>
      <c r="C77" s="51"/>
    </row>
    <row r="78" spans="1:3" ht="7.5" customHeight="1" x14ac:dyDescent="0.45">
      <c r="A78" s="53"/>
      <c r="B78" s="54"/>
      <c r="C78" s="55"/>
    </row>
    <row r="79" spans="1:3" x14ac:dyDescent="0.45">
      <c r="A79" s="72" t="s">
        <v>98</v>
      </c>
      <c r="B79" s="28"/>
      <c r="C79" s="29"/>
    </row>
    <row r="80" spans="1:3" ht="39.4" x14ac:dyDescent="0.45">
      <c r="A80" s="30" t="s">
        <v>68</v>
      </c>
      <c r="B80" s="28"/>
      <c r="C80" s="31"/>
    </row>
    <row r="81" spans="1:3" x14ac:dyDescent="0.45">
      <c r="A81" s="42" t="s">
        <v>34</v>
      </c>
      <c r="B81" s="50">
        <v>0</v>
      </c>
      <c r="C81" s="51"/>
    </row>
    <row r="82" spans="1:3" x14ac:dyDescent="0.45">
      <c r="A82" s="42" t="s">
        <v>35</v>
      </c>
      <c r="B82" s="50">
        <v>1</v>
      </c>
      <c r="C82" s="51"/>
    </row>
    <row r="83" spans="1:3" x14ac:dyDescent="0.45">
      <c r="A83" s="42" t="s">
        <v>36</v>
      </c>
      <c r="B83" s="50">
        <v>2</v>
      </c>
      <c r="C83" s="51"/>
    </row>
    <row r="84" spans="1:3" ht="7.5" customHeight="1" x14ac:dyDescent="0.45">
      <c r="A84" s="53"/>
      <c r="B84" s="54"/>
      <c r="C84" s="55"/>
    </row>
    <row r="85" spans="1:3" x14ac:dyDescent="0.45">
      <c r="A85" s="42" t="s">
        <v>106</v>
      </c>
      <c r="B85" s="50">
        <v>4</v>
      </c>
      <c r="C85" s="51"/>
    </row>
    <row r="86" spans="1:3" x14ac:dyDescent="0.45">
      <c r="A86" s="42" t="s">
        <v>37</v>
      </c>
      <c r="B86" s="50">
        <v>2</v>
      </c>
      <c r="C86" s="51"/>
    </row>
    <row r="87" spans="1:3" x14ac:dyDescent="0.45">
      <c r="A87" s="42" t="s">
        <v>38</v>
      </c>
      <c r="B87" s="50">
        <v>2</v>
      </c>
      <c r="C87" s="51"/>
    </row>
    <row r="88" spans="1:3" x14ac:dyDescent="0.45">
      <c r="A88" s="42" t="s">
        <v>39</v>
      </c>
      <c r="B88" s="50">
        <v>2</v>
      </c>
      <c r="C88" s="51"/>
    </row>
    <row r="89" spans="1:3" x14ac:dyDescent="0.45">
      <c r="A89" s="42" t="s">
        <v>40</v>
      </c>
      <c r="B89" s="50">
        <v>2</v>
      </c>
      <c r="C89" s="51"/>
    </row>
    <row r="90" spans="1:3" x14ac:dyDescent="0.45">
      <c r="A90" s="42" t="s">
        <v>41</v>
      </c>
      <c r="B90" s="50">
        <v>2</v>
      </c>
      <c r="C90" s="51"/>
    </row>
    <row r="91" spans="1:3" ht="7.5" customHeight="1" x14ac:dyDescent="0.45">
      <c r="A91" s="53"/>
      <c r="B91" s="54"/>
      <c r="C91" s="55"/>
    </row>
    <row r="92" spans="1:3" x14ac:dyDescent="0.45">
      <c r="A92" s="71" t="s">
        <v>96</v>
      </c>
      <c r="B92" s="28"/>
      <c r="C92" s="29"/>
    </row>
    <row r="93" spans="1:3" x14ac:dyDescent="0.45">
      <c r="A93" s="73" t="s">
        <v>42</v>
      </c>
      <c r="B93" s="50">
        <v>0</v>
      </c>
      <c r="C93" s="51"/>
    </row>
    <row r="94" spans="1:3" x14ac:dyDescent="0.45">
      <c r="A94" s="73" t="s">
        <v>43</v>
      </c>
      <c r="B94" s="50">
        <v>1</v>
      </c>
      <c r="C94" s="51"/>
    </row>
    <row r="95" spans="1:3" x14ac:dyDescent="0.45">
      <c r="A95" s="73" t="s">
        <v>44</v>
      </c>
      <c r="B95" s="50">
        <v>2</v>
      </c>
      <c r="C95" s="51"/>
    </row>
    <row r="96" spans="1:3" x14ac:dyDescent="0.45">
      <c r="A96" s="73" t="s">
        <v>45</v>
      </c>
      <c r="B96" s="50">
        <v>3</v>
      </c>
      <c r="C96" s="51"/>
    </row>
    <row r="97" spans="1:3" x14ac:dyDescent="0.45">
      <c r="A97" s="73" t="s">
        <v>46</v>
      </c>
      <c r="B97" s="50">
        <v>4</v>
      </c>
      <c r="C97" s="51"/>
    </row>
    <row r="98" spans="1:3" ht="7.5" customHeight="1" x14ac:dyDescent="0.45">
      <c r="A98" s="53"/>
      <c r="B98" s="54"/>
      <c r="C98" s="55"/>
    </row>
    <row r="99" spans="1:3" x14ac:dyDescent="0.45">
      <c r="A99" s="71" t="s">
        <v>94</v>
      </c>
      <c r="B99" s="28"/>
      <c r="C99" s="29"/>
    </row>
    <row r="100" spans="1:3" x14ac:dyDescent="0.45">
      <c r="A100" s="62" t="s">
        <v>47</v>
      </c>
      <c r="B100" s="50">
        <v>5</v>
      </c>
      <c r="C100" s="51"/>
    </row>
    <row r="101" spans="1:3" x14ac:dyDescent="0.45">
      <c r="A101" s="62" t="s">
        <v>48</v>
      </c>
      <c r="B101" s="50">
        <v>3</v>
      </c>
      <c r="C101" s="51"/>
    </row>
    <row r="102" spans="1:3" x14ac:dyDescent="0.45">
      <c r="A102" s="62" t="s">
        <v>49</v>
      </c>
      <c r="B102" s="50">
        <v>1</v>
      </c>
      <c r="C102" s="51"/>
    </row>
    <row r="103" spans="1:3" x14ac:dyDescent="0.45">
      <c r="A103" s="62" t="s">
        <v>50</v>
      </c>
      <c r="B103" s="50">
        <v>0</v>
      </c>
      <c r="C103" s="51"/>
    </row>
    <row r="104" spans="1:3" ht="7.5" customHeight="1" x14ac:dyDescent="0.45">
      <c r="A104" s="53"/>
      <c r="B104" s="54"/>
      <c r="C104" s="55"/>
    </row>
    <row r="105" spans="1:3" x14ac:dyDescent="0.45">
      <c r="A105" s="71" t="s">
        <v>71</v>
      </c>
      <c r="B105" s="28"/>
      <c r="C105" s="29"/>
    </row>
    <row r="106" spans="1:3" x14ac:dyDescent="0.45">
      <c r="A106" s="42" t="s">
        <v>51</v>
      </c>
      <c r="B106" s="50">
        <v>20</v>
      </c>
      <c r="C106" s="51" t="s">
        <v>15</v>
      </c>
    </row>
    <row r="107" spans="1:3" x14ac:dyDescent="0.45">
      <c r="A107" s="42" t="s">
        <v>92</v>
      </c>
      <c r="B107" s="50">
        <v>10</v>
      </c>
      <c r="C107" s="51"/>
    </row>
    <row r="108" spans="1:3" ht="7.5" customHeight="1" x14ac:dyDescent="0.45">
      <c r="A108" s="53"/>
      <c r="B108" s="54"/>
      <c r="C108" s="55"/>
    </row>
    <row r="109" spans="1:3" x14ac:dyDescent="0.45">
      <c r="A109" s="71" t="s">
        <v>95</v>
      </c>
      <c r="B109" s="28"/>
      <c r="C109" s="29"/>
    </row>
    <row r="110" spans="1:3" x14ac:dyDescent="0.45">
      <c r="A110" s="32" t="s">
        <v>60</v>
      </c>
      <c r="B110" s="28"/>
      <c r="C110" s="29"/>
    </row>
    <row r="111" spans="1:3" x14ac:dyDescent="0.45">
      <c r="A111" s="62" t="s">
        <v>52</v>
      </c>
      <c r="B111" s="50">
        <v>0</v>
      </c>
      <c r="C111" s="51"/>
    </row>
    <row r="112" spans="1:3" x14ac:dyDescent="0.45">
      <c r="A112" s="62" t="s">
        <v>53</v>
      </c>
      <c r="B112" s="50">
        <v>1</v>
      </c>
      <c r="C112" s="51"/>
    </row>
    <row r="113" spans="1:3" x14ac:dyDescent="0.45">
      <c r="A113" s="62" t="s">
        <v>54</v>
      </c>
      <c r="B113" s="50">
        <v>2</v>
      </c>
      <c r="C113" s="51"/>
    </row>
    <row r="114" spans="1:3" x14ac:dyDescent="0.45">
      <c r="A114" s="62" t="s">
        <v>55</v>
      </c>
      <c r="B114" s="50">
        <v>3</v>
      </c>
      <c r="C114" s="51"/>
    </row>
    <row r="115" spans="1:3" x14ac:dyDescent="0.45">
      <c r="A115" s="62" t="s">
        <v>56</v>
      </c>
      <c r="B115" s="50">
        <v>4</v>
      </c>
      <c r="C115" s="51"/>
    </row>
    <row r="116" spans="1:3" x14ac:dyDescent="0.45">
      <c r="A116" s="62" t="s">
        <v>57</v>
      </c>
      <c r="B116" s="50">
        <v>5</v>
      </c>
      <c r="C116" s="51"/>
    </row>
    <row r="117" spans="1:3" ht="7.5" customHeight="1" x14ac:dyDescent="0.45">
      <c r="A117" s="53"/>
      <c r="B117" s="54"/>
      <c r="C117" s="55"/>
    </row>
    <row r="118" spans="1:3" ht="14.65" thickBot="1" x14ac:dyDescent="0.5">
      <c r="A118" s="57"/>
      <c r="B118" s="58" t="s">
        <v>112</v>
      </c>
      <c r="C118" s="59">
        <f>SUM(C68:C73,C76:C77,C81:C83,C85:C90,C93:C97,C100:C103,C106:C107,C111:C116)</f>
        <v>0</v>
      </c>
    </row>
    <row r="119" spans="1:3" x14ac:dyDescent="0.45">
      <c r="A119" s="15"/>
      <c r="B119" s="2"/>
      <c r="C119" s="2"/>
    </row>
    <row r="120" spans="1:3" ht="26.25" x14ac:dyDescent="0.45">
      <c r="A120" s="14"/>
      <c r="B120" s="74" t="s">
        <v>100</v>
      </c>
      <c r="C120" s="74" t="s">
        <v>93</v>
      </c>
    </row>
    <row r="121" spans="1:3" x14ac:dyDescent="0.45">
      <c r="A121" s="13" t="s">
        <v>113</v>
      </c>
      <c r="B121" s="75">
        <v>3960</v>
      </c>
      <c r="C121" s="74">
        <f>IF(C24&lt;=3960,C24,3960)</f>
        <v>0</v>
      </c>
    </row>
    <row r="122" spans="1:3" x14ac:dyDescent="0.45">
      <c r="A122" s="13" t="s">
        <v>114</v>
      </c>
      <c r="B122" s="75">
        <v>3830</v>
      </c>
      <c r="C122" s="74">
        <f>IF(C64&lt;=3830,C64,3830)</f>
        <v>0</v>
      </c>
    </row>
    <row r="123" spans="1:3" x14ac:dyDescent="0.45">
      <c r="A123" s="13" t="s">
        <v>115</v>
      </c>
      <c r="B123" s="75">
        <v>78</v>
      </c>
      <c r="C123" s="74">
        <f>IF(C118&lt;=78,C118,78)</f>
        <v>0</v>
      </c>
    </row>
    <row r="124" spans="1:3" x14ac:dyDescent="0.45">
      <c r="A124" s="13" t="s">
        <v>58</v>
      </c>
      <c r="B124" s="76">
        <v>7868</v>
      </c>
      <c r="C124" s="77">
        <f>SUM(C121:C123)</f>
        <v>0</v>
      </c>
    </row>
    <row r="125" spans="1:3" ht="15.75" x14ac:dyDescent="0.45">
      <c r="A125" s="7"/>
      <c r="B125" s="8" t="s">
        <v>86</v>
      </c>
      <c r="C125" s="6">
        <f>100*C124/B124</f>
        <v>0</v>
      </c>
    </row>
    <row r="126" spans="1:3" x14ac:dyDescent="0.45">
      <c r="A126" s="1"/>
      <c r="B126" s="2"/>
      <c r="C126" s="2"/>
    </row>
    <row r="127" spans="1:3" x14ac:dyDescent="0.45">
      <c r="A127" s="78" t="s">
        <v>74</v>
      </c>
      <c r="B127" s="78"/>
      <c r="C127" s="2"/>
    </row>
    <row r="128" spans="1:3" x14ac:dyDescent="0.45">
      <c r="A128" s="79" t="s">
        <v>75</v>
      </c>
      <c r="B128" s="80"/>
      <c r="C128" s="2"/>
    </row>
    <row r="129" spans="1:3" x14ac:dyDescent="0.45">
      <c r="A129" s="78" t="s">
        <v>76</v>
      </c>
      <c r="B129" s="81"/>
      <c r="C129" s="2"/>
    </row>
    <row r="130" spans="1:3" x14ac:dyDescent="0.45">
      <c r="A130" s="2"/>
      <c r="B130" s="5" t="s">
        <v>87</v>
      </c>
      <c r="C130" s="5" t="s">
        <v>88</v>
      </c>
    </row>
    <row r="131" spans="1:3" x14ac:dyDescent="0.45">
      <c r="A131" s="78" t="s">
        <v>116</v>
      </c>
      <c r="B131" s="78"/>
      <c r="C131" s="78"/>
    </row>
    <row r="132" spans="1:3" x14ac:dyDescent="0.45">
      <c r="A132" s="78" t="s">
        <v>79</v>
      </c>
      <c r="B132" s="78"/>
      <c r="C132" s="78"/>
    </row>
    <row r="133" spans="1:3" x14ac:dyDescent="0.45">
      <c r="A133" s="78" t="s">
        <v>77</v>
      </c>
      <c r="B133" s="78"/>
      <c r="C133" s="78"/>
    </row>
    <row r="134" spans="1:3" x14ac:dyDescent="0.45">
      <c r="A134" s="78" t="s">
        <v>78</v>
      </c>
      <c r="B134" s="78"/>
      <c r="C134" s="78"/>
    </row>
    <row r="135" spans="1:3" x14ac:dyDescent="0.45">
      <c r="A135" s="2"/>
      <c r="B135" s="2"/>
      <c r="C135" s="2"/>
    </row>
    <row r="136" spans="1:3" x14ac:dyDescent="0.45">
      <c r="A136" s="16"/>
      <c r="B136" s="16"/>
      <c r="C136" s="1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Virginia Information Technologies Agency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Beyer, Matt (VDH)</cp:lastModifiedBy>
  <cp:lastPrinted>2026-02-16T19:02:26Z</cp:lastPrinted>
  <dcterms:created xsi:type="dcterms:W3CDTF">2022-12-19T02:55:46Z</dcterms:created>
  <dcterms:modified xsi:type="dcterms:W3CDTF">2026-03-23T19:57:00Z</dcterms:modified>
</cp:coreProperties>
</file>