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lfy90618\Downloads\"/>
    </mc:Choice>
  </mc:AlternateContent>
  <xr:revisionPtr revIDLastSave="0" documentId="13_ncr:1_{7AFBA151-8979-4DBE-934B-2E5495F03A9B}" xr6:coauthVersionLast="47" xr6:coauthVersionMax="47" xr10:uidLastSave="{00000000-0000-0000-0000-000000000000}"/>
  <bookViews>
    <workbookView xWindow="-120" yWindow="-120" windowWidth="29040" windowHeight="15720" firstSheet="1" activeTab="1" xr2:uid="{00000000-000D-0000-FFFF-FFFF00000000}"/>
  </bookViews>
  <sheets>
    <sheet name="Community 2026" sheetId="2" state="hidden" r:id="rId1"/>
    <sheet name="Restriction Lists" sheetId="12" r:id="rId2"/>
  </sheets>
  <definedNames>
    <definedName name="_xlnm._FilterDatabase" localSheetId="0" hidden="1">'Community 2026'!$A$1:$AA$1086</definedName>
    <definedName name="_xlnm.Print_Area" localSheetId="1">'Restriction Lists'!$A$1:$G$237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58" i="2" l="1"/>
  <c r="L1073" i="2"/>
  <c r="L1074" i="2" s="1"/>
  <c r="L1071" i="2"/>
  <c r="L1061" i="2"/>
  <c r="I1066" i="2"/>
  <c r="L1067" i="2"/>
  <c r="L1066" i="2"/>
  <c r="I1080" i="2"/>
  <c r="L1062" i="2"/>
  <c r="L1063" i="2" s="1"/>
  <c r="I1060"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AA1052" i="2"/>
  <c r="AA1053" i="2"/>
  <c r="AA1054" i="2"/>
  <c r="AA1055" i="2"/>
  <c r="AA1056" i="2"/>
  <c r="AA1057" i="2"/>
  <c r="I1081" i="2"/>
  <c r="AA2"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I1082" i="2"/>
  <c r="H1086" i="2" a="1"/>
  <c r="H1086" i="2" s="1"/>
  <c r="I1072" i="2"/>
  <c r="I1070" i="2"/>
  <c r="I1069" i="2"/>
  <c r="I1073" i="2"/>
  <c r="I1071" i="2"/>
  <c r="I1062" i="2"/>
  <c r="I1065" i="2"/>
  <c r="I1063" i="2"/>
  <c r="I1061" i="2"/>
  <c r="J1061" i="2" s="1"/>
  <c r="F1059" i="2"/>
  <c r="M1062" i="2" l="1"/>
  <c r="L1072" i="2"/>
  <c r="L1058" i="2"/>
  <c r="AA1059" i="2"/>
  <c r="F1060" i="2" s="1"/>
  <c r="M1061" i="2"/>
  <c r="I1077" i="2"/>
  <c r="I1064" i="2"/>
  <c r="J1060" i="2"/>
  <c r="I1074" i="2"/>
  <c r="J1062" i="2"/>
  <c r="I1076" i="2"/>
  <c r="J1063" i="2"/>
  <c r="J1064" i="2" s="1"/>
  <c r="J1066" i="2"/>
  <c r="L1068" i="2"/>
  <c r="M1066" i="2" s="1"/>
  <c r="A3" i="12" l="1" a="1"/>
  <c r="A3" i="12" s="1"/>
  <c r="M106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<sst xmlns="http://schemas.openxmlformats.org/spreadsheetml/2006/main" count="8240" uniqueCount="2439">
  <si>
    <t>City/County</t>
  </si>
  <si>
    <t>PWSID</t>
  </si>
  <si>
    <t>Water System Name</t>
  </si>
  <si>
    <t>Type</t>
  </si>
  <si>
    <t>Primary Source Type</t>
  </si>
  <si>
    <t>Population</t>
  </si>
  <si>
    <t>Service Connections</t>
  </si>
  <si>
    <t>Date</t>
  </si>
  <si>
    <t>Water Use Restrictions?</t>
  </si>
  <si>
    <t>General Comments</t>
  </si>
  <si>
    <t>Survey responded</t>
  </si>
  <si>
    <t>Survey 8-17-26</t>
  </si>
  <si>
    <t xml:space="preserve"> Survey 8-21-26</t>
  </si>
  <si>
    <t>BLAND COUNTY</t>
  </si>
  <si>
    <t>VA1021043</t>
  </si>
  <si>
    <t>BLAND COMMUNITY WATER SYSTEM</t>
  </si>
  <si>
    <t xml:space="preserve">C   </t>
  </si>
  <si>
    <t xml:space="preserve">GU </t>
  </si>
  <si>
    <t>none via survey</t>
  </si>
  <si>
    <t>yes</t>
  </si>
  <si>
    <t xml:space="preserve">VA1021046   </t>
  </si>
  <si>
    <t>BLAND CORRECTIONAL CENTER</t>
  </si>
  <si>
    <t xml:space="preserve">SW </t>
  </si>
  <si>
    <t>none via survey 8-3-26</t>
  </si>
  <si>
    <t xml:space="preserve">VA1021126   </t>
  </si>
  <si>
    <t>DEER RUN WATER COMPANY, INC</t>
  </si>
  <si>
    <t xml:space="preserve">GW </t>
  </si>
  <si>
    <t xml:space="preserve">VA1021700   </t>
  </si>
  <si>
    <t>ROCKY GAP/BASTIAN REGIONAL</t>
  </si>
  <si>
    <t>SWP</t>
  </si>
  <si>
    <t>no</t>
  </si>
  <si>
    <t>BUCHANAN COUNTY</t>
  </si>
  <si>
    <t xml:space="preserve">VA1027061   </t>
  </si>
  <si>
    <t>BUCHANAN CO PSA</t>
  </si>
  <si>
    <t>None (BCPSA - Kennel Gap)</t>
  </si>
  <si>
    <t xml:space="preserve">VA1027065   </t>
  </si>
  <si>
    <t>GRASSY CREEK-BCPSA</t>
  </si>
  <si>
    <t xml:space="preserve">VA1027067   </t>
  </si>
  <si>
    <t>OSBORNE MOUNTAIN - BCPSA</t>
  </si>
  <si>
    <t xml:space="preserve">VA1027068   </t>
  </si>
  <si>
    <t>PAGE - BCPSA</t>
  </si>
  <si>
    <t xml:space="preserve">VA1027069   </t>
  </si>
  <si>
    <t>SHORTT GAP - BCPSA</t>
  </si>
  <si>
    <t xml:space="preserve">VA1027500   </t>
  </si>
  <si>
    <t>BCPSA - KENNEL GAP</t>
  </si>
  <si>
    <t>CARROLL COUNTY</t>
  </si>
  <si>
    <t xml:space="preserve">VA1035060   </t>
  </si>
  <si>
    <t>BRANDYWINE ESTATES</t>
  </si>
  <si>
    <t xml:space="preserve">VA1035066   </t>
  </si>
  <si>
    <t>CANA REGIONAL WATER SYSTEM</t>
  </si>
  <si>
    <t>none via survey 8-10-26</t>
  </si>
  <si>
    <t xml:space="preserve">VA1035088   </t>
  </si>
  <si>
    <t>CARROLL REGIONAL WATER SYSTEM</t>
  </si>
  <si>
    <t xml:space="preserve">VA1035090   </t>
  </si>
  <si>
    <t>CASCADE MOUNTAIN RESORT</t>
  </si>
  <si>
    <t>Added via survey 7-28-2026</t>
  </si>
  <si>
    <t xml:space="preserve">VA1035095   </t>
  </si>
  <si>
    <t>CHALET HIGH, INC</t>
  </si>
  <si>
    <t xml:space="preserve">VA1035295   </t>
  </si>
  <si>
    <t>HILLSVILLE, TOWN OF</t>
  </si>
  <si>
    <t>none via survey 7-28-26</t>
  </si>
  <si>
    <t xml:space="preserve">VA1035437   </t>
  </si>
  <si>
    <t>LAUREL MEADOWS HOME</t>
  </si>
  <si>
    <t xml:space="preserve">VA1035475   </t>
  </si>
  <si>
    <t>I-77 EXIT 1</t>
  </si>
  <si>
    <t xml:space="preserve">VA1035573   </t>
  </si>
  <si>
    <t>OLDE MILL GOLF COURSE</t>
  </si>
  <si>
    <t xml:space="preserve">VA1035581   </t>
  </si>
  <si>
    <t>FANCY GAP</t>
  </si>
  <si>
    <t xml:space="preserve">VA1035600   </t>
  </si>
  <si>
    <t>PINEBROOK SUBDIVISION</t>
  </si>
  <si>
    <t xml:space="preserve">VA1035745   </t>
  </si>
  <si>
    <t>TOWER ROAD</t>
  </si>
  <si>
    <t>DICKENSON COUNTY</t>
  </si>
  <si>
    <t xml:space="preserve">VA1051092   </t>
  </si>
  <si>
    <t>CENTENNIAL HEIGHTS</t>
  </si>
  <si>
    <t>None via call 8/6/2026</t>
  </si>
  <si>
    <t xml:space="preserve">VA1051100   </t>
  </si>
  <si>
    <t>CLINTWOOD, TOWN OF</t>
  </si>
  <si>
    <t xml:space="preserve">VA1051107   </t>
  </si>
  <si>
    <t>BARTLICK/BREAKS - DCPSA</t>
  </si>
  <si>
    <t xml:space="preserve">VA1051377   </t>
  </si>
  <si>
    <t>JOHN FLANNAGAN WATER AUTHORITY</t>
  </si>
  <si>
    <t>none via survey 7-29-26</t>
  </si>
  <si>
    <t xml:space="preserve">VA1051720   </t>
  </si>
  <si>
    <t>SANDY RIDGE - DCPSA</t>
  </si>
  <si>
    <t xml:space="preserve">VA1051721   </t>
  </si>
  <si>
    <t>DCPSA - DICKENSON COUNTY REGIONAL</t>
  </si>
  <si>
    <t xml:space="preserve">VA1051722   </t>
  </si>
  <si>
    <t>WOLF PEN BRANCH - DCPSA</t>
  </si>
  <si>
    <t xml:space="preserve">VA1051723   </t>
  </si>
  <si>
    <t>DCPSA - DOE BRANCH</t>
  </si>
  <si>
    <t>VA1051724</t>
  </si>
  <si>
    <t>CROOKED BRANCH - DCPSA</t>
  </si>
  <si>
    <t xml:space="preserve">VA1051725   </t>
  </si>
  <si>
    <t>DCPSA - SKEETROCK</t>
  </si>
  <si>
    <t xml:space="preserve">VA1051726   </t>
  </si>
  <si>
    <t>DCPSA - HONEY CAMP/DARWIN</t>
  </si>
  <si>
    <t xml:space="preserve">VA1051727   </t>
  </si>
  <si>
    <t>DCPSA - OSBORNS GAP</t>
  </si>
  <si>
    <t xml:space="preserve">VA1051728   </t>
  </si>
  <si>
    <t>DCPSA - RT. 80</t>
  </si>
  <si>
    <t xml:space="preserve">VA1051729   </t>
  </si>
  <si>
    <t>DCPSA - RAKES RIDGE</t>
  </si>
  <si>
    <t xml:space="preserve">VA1051731   </t>
  </si>
  <si>
    <t>DCPSA - FEARLS BRANCH</t>
  </si>
  <si>
    <t xml:space="preserve">VA1051732   </t>
  </si>
  <si>
    <t>DCPSA - RUSH CREEK</t>
  </si>
  <si>
    <t xml:space="preserve">VA1051735   </t>
  </si>
  <si>
    <t>DCPSA - MONTE LANE</t>
  </si>
  <si>
    <t xml:space="preserve">VA1051736   </t>
  </si>
  <si>
    <t>DCPSA - SULLIVAN BRANCH</t>
  </si>
  <si>
    <t xml:space="preserve">VA1051737   </t>
  </si>
  <si>
    <t>DCPSA - BIG CANEY</t>
  </si>
  <si>
    <t>FLOYD COUNTY</t>
  </si>
  <si>
    <t xml:space="preserve">VA1063047   </t>
  </si>
  <si>
    <t>BIG ROCK TRAILER PARK</t>
  </si>
  <si>
    <t xml:space="preserve">VA1063154   </t>
  </si>
  <si>
    <t>RAMSEY MOBILE HOME PARK</t>
  </si>
  <si>
    <t xml:space="preserve">VA1063220   </t>
  </si>
  <si>
    <t>FLOYD-FLOYD CO PSA</t>
  </si>
  <si>
    <t>Public Education</t>
  </si>
  <si>
    <t>GILES COUNTY</t>
  </si>
  <si>
    <t xml:space="preserve">VA1071120   </t>
  </si>
  <si>
    <t>CURVE ROAD</t>
  </si>
  <si>
    <t>GUP</t>
  </si>
  <si>
    <t xml:space="preserve">VA1071200   </t>
  </si>
  <si>
    <t>FAIRVIEW ACRES COMMUNITY CLUB</t>
  </si>
  <si>
    <t xml:space="preserve">VA1071260   </t>
  </si>
  <si>
    <t>GLEN LYN, TOWN OF</t>
  </si>
  <si>
    <t xml:space="preserve">VA1071300   </t>
  </si>
  <si>
    <t>HOGES CHAPEL</t>
  </si>
  <si>
    <t xml:space="preserve">VA1071455   </t>
  </si>
  <si>
    <t>GILES COUNTY PSA</t>
  </si>
  <si>
    <t xml:space="preserve">VA1071520   </t>
  </si>
  <si>
    <t>LURICH ROAD</t>
  </si>
  <si>
    <t xml:space="preserve">VA1071565   </t>
  </si>
  <si>
    <t>NARROWS, TOWN OF</t>
  </si>
  <si>
    <t xml:space="preserve">VA1071568   </t>
  </si>
  <si>
    <t>LHOIST NORTH AMERICA OF VIRGINIA</t>
  </si>
  <si>
    <t xml:space="preserve">VA1071660   </t>
  </si>
  <si>
    <t>PEARISBURG, TOWN OF</t>
  </si>
  <si>
    <t xml:space="preserve">VA1071665   </t>
  </si>
  <si>
    <t>PEMBROKE, TOWN OF</t>
  </si>
  <si>
    <t xml:space="preserve">VA1071675   </t>
  </si>
  <si>
    <t>POWELL MOUNTAIN</t>
  </si>
  <si>
    <t xml:space="preserve">VA1071700   </t>
  </si>
  <si>
    <t>RICH CREEK, TOWN OF</t>
  </si>
  <si>
    <t xml:space="preserve">VA1071710   </t>
  </si>
  <si>
    <t>ROUTE 100 AREA</t>
  </si>
  <si>
    <t xml:space="preserve">VA1071845   </t>
  </si>
  <si>
    <t>SHUTE HOLLOW</t>
  </si>
  <si>
    <t xml:space="preserve">VA1071850   </t>
  </si>
  <si>
    <t>STONEY CREEK</t>
  </si>
  <si>
    <t xml:space="preserve">VA1071920   </t>
  </si>
  <si>
    <t>RAM/WAYSIDE COMMUNITY WATER SYSTEM</t>
  </si>
  <si>
    <t xml:space="preserve">VA1071970   </t>
  </si>
  <si>
    <t>WOLF CREEK</t>
  </si>
  <si>
    <t>GRAYSON COUNTY</t>
  </si>
  <si>
    <t xml:space="preserve">VA1077200   </t>
  </si>
  <si>
    <t>FAIRVIEW WATER SYSTEM</t>
  </si>
  <si>
    <t xml:space="preserve">VA1077240   </t>
  </si>
  <si>
    <t>FRIES, TOWN OF</t>
  </si>
  <si>
    <t xml:space="preserve">VA1077251   </t>
  </si>
  <si>
    <t>GRANT COMMUNITY</t>
  </si>
  <si>
    <t>GWP</t>
  </si>
  <si>
    <t xml:space="preserve">VA1077335   </t>
  </si>
  <si>
    <t>INDEPENDENCE, TOWN OF</t>
  </si>
  <si>
    <t xml:space="preserve">VA1077539   </t>
  </si>
  <si>
    <t>OAK HILL ACADEMY</t>
  </si>
  <si>
    <t>Voluntary</t>
  </si>
  <si>
    <t xml:space="preserve">VA1077570   </t>
  </si>
  <si>
    <t>OLDTOWN WATER SYSTEM</t>
  </si>
  <si>
    <t xml:space="preserve">VA1077750   </t>
  </si>
  <si>
    <t>SUN VALLEY TRAILER PARK</t>
  </si>
  <si>
    <t xml:space="preserve">VA1077775   </t>
  </si>
  <si>
    <t>TROUTDALE, TOWN OF</t>
  </si>
  <si>
    <t>8-17-26 - reached out via email but two separate responses stated Voluntary and none, additional follow up needed. 8-10-26 - updated to voluntary . Previous: updated to none via survey 8-4-26</t>
  </si>
  <si>
    <t xml:space="preserve">VA1077825   </t>
  </si>
  <si>
    <t>VIRGINIA CAROLINA WATER AUTHORITY</t>
  </si>
  <si>
    <t>8-10-26: no conservation measures. PReviously Voluntary: added via survey 7-28-26</t>
  </si>
  <si>
    <t>LEE COUNTY</t>
  </si>
  <si>
    <t xml:space="preserve">VA1105055   </t>
  </si>
  <si>
    <t>LEE COUNTY PSA/ BLACKWATER</t>
  </si>
  <si>
    <t xml:space="preserve">VA1105060   </t>
  </si>
  <si>
    <t>LEE COUNTY PSA/KEOKEE</t>
  </si>
  <si>
    <t xml:space="preserve">VA1105070   </t>
  </si>
  <si>
    <t>LEE COUNTY PSA/JASPER</t>
  </si>
  <si>
    <t xml:space="preserve">VA1105100   </t>
  </si>
  <si>
    <t>DRYDEN WATER AUTHORITY</t>
  </si>
  <si>
    <t xml:space="preserve">VA1105125   </t>
  </si>
  <si>
    <t>LEE COUNTY PSA/EASTERN LEE</t>
  </si>
  <si>
    <t xml:space="preserve">VA1105200   </t>
  </si>
  <si>
    <t>JONESVILLE, TOWN OF</t>
  </si>
  <si>
    <t xml:space="preserve">VA1105210   </t>
  </si>
  <si>
    <t>LEE COUNTY PSA/FLEENORTOWN</t>
  </si>
  <si>
    <t xml:space="preserve">VA1105400   </t>
  </si>
  <si>
    <t>LCPSA-BLUE SPRINGS</t>
  </si>
  <si>
    <t xml:space="preserve">VA1105405   </t>
  </si>
  <si>
    <t>LCPSA- KVS</t>
  </si>
  <si>
    <t xml:space="preserve">VA1105450   </t>
  </si>
  <si>
    <t>LEE COUNTY PSA/BIG HILL</t>
  </si>
  <si>
    <t xml:space="preserve">VA1105460   </t>
  </si>
  <si>
    <t>LEE COUNTY PSA/MILLER CHAPEL</t>
  </si>
  <si>
    <t xml:space="preserve">VA1105500   </t>
  </si>
  <si>
    <t>PENNINGTON GAP, TOWN OF</t>
  </si>
  <si>
    <t xml:space="preserve">VA1105800   </t>
  </si>
  <si>
    <t>LEE COUNTY PSA/ST. CHARLES</t>
  </si>
  <si>
    <t xml:space="preserve">VA1105870   </t>
  </si>
  <si>
    <t>LEE COUNTY PSA/STICKLEYVILLE</t>
  </si>
  <si>
    <t xml:space="preserve">VA1105900   </t>
  </si>
  <si>
    <t>WOODWAY WATER AUTHORITY</t>
  </si>
  <si>
    <t>MONTGOMERY COUNTY</t>
  </si>
  <si>
    <t xml:space="preserve">VA1121005   </t>
  </si>
  <si>
    <t>RINER MOBILE HOME PARK</t>
  </si>
  <si>
    <t xml:space="preserve">VA1121043   </t>
  </si>
  <si>
    <t>BELVIEW</t>
  </si>
  <si>
    <t xml:space="preserve">VA1121045   </t>
  </si>
  <si>
    <t>BETHEL AREA</t>
  </si>
  <si>
    <t xml:space="preserve">VA1121052   </t>
  </si>
  <si>
    <t>BLACKSBURG, TOWN OF</t>
  </si>
  <si>
    <t xml:space="preserve">VA1121057   </t>
  </si>
  <si>
    <t>NRV REGIONAL WATER AUTHORITY</t>
  </si>
  <si>
    <t xml:space="preserve">VA1121090   </t>
  </si>
  <si>
    <t>CHRISTIANSBURG TOWN OF</t>
  </si>
  <si>
    <t xml:space="preserve">VA1121175   </t>
  </si>
  <si>
    <t>CHRISTIANSBURG ELLISTON WATERLINE</t>
  </si>
  <si>
    <t xml:space="preserve">VA1121230   </t>
  </si>
  <si>
    <t>WHITE PINE VILLAGE</t>
  </si>
  <si>
    <t xml:space="preserve">VA1121503   </t>
  </si>
  <si>
    <t>MUDPIKE ROAD WATERLINE</t>
  </si>
  <si>
    <t xml:space="preserve">VA1121565   </t>
  </si>
  <si>
    <t>PARKER MOBILE HOME ESTATES</t>
  </si>
  <si>
    <t>voluntary</t>
  </si>
  <si>
    <t>updated via survey 7-29-26</t>
  </si>
  <si>
    <t xml:space="preserve">VA1121570   </t>
  </si>
  <si>
    <t>PLUM CREEK</t>
  </si>
  <si>
    <t xml:space="preserve">VA1121580   </t>
  </si>
  <si>
    <t>PRICES FORK/MERRIMAC</t>
  </si>
  <si>
    <t xml:space="preserve">VA1121643   </t>
  </si>
  <si>
    <t>RADFORD ARMY AMMUNITION PLANT</t>
  </si>
  <si>
    <t>8-10-26: updated to voluntary. none via survey 8-3-26</t>
  </si>
  <si>
    <t xml:space="preserve">VA1121655   </t>
  </si>
  <si>
    <t>RINER COMMUNITY</t>
  </si>
  <si>
    <t xml:space="preserve">VA1121755   </t>
  </si>
  <si>
    <t>TWIN BOULDERS SUBDIVISION</t>
  </si>
  <si>
    <t xml:space="preserve">VA1121820   </t>
  </si>
  <si>
    <t>VICKER HEIGHTS</t>
  </si>
  <si>
    <t>Added via survey 7-28</t>
  </si>
  <si>
    <t>PULASKI COUNTY</t>
  </si>
  <si>
    <t xml:space="preserve">VA1155055   </t>
  </si>
  <si>
    <t>BROOKMONT AREA</t>
  </si>
  <si>
    <t>Mandatory</t>
  </si>
  <si>
    <t>Mandatory restrictions issued 8/11/2026</t>
  </si>
  <si>
    <t xml:space="preserve">VA1155150   </t>
  </si>
  <si>
    <t>DUBLIN TOWN OF</t>
  </si>
  <si>
    <t xml:space="preserve">VA1155152   </t>
  </si>
  <si>
    <t>DULANEY TRAILER PARK</t>
  </si>
  <si>
    <t xml:space="preserve">VA1155441   </t>
  </si>
  <si>
    <t>LAKEVIEW WATERWORKS</t>
  </si>
  <si>
    <t>added via survey 8-10-26</t>
  </si>
  <si>
    <t xml:space="preserve">VA1155446   </t>
  </si>
  <si>
    <t>LAKEWOOD ESTATES</t>
  </si>
  <si>
    <t xml:space="preserve">VA1155505   </t>
  </si>
  <si>
    <t>MT OLIVET</t>
  </si>
  <si>
    <t xml:space="preserve">VA1155521   </t>
  </si>
  <si>
    <t>NEWBERN HEIGHTS</t>
  </si>
  <si>
    <t>mandatory restrictions issued 8/11/2026</t>
  </si>
  <si>
    <t xml:space="preserve">VA1155635   </t>
  </si>
  <si>
    <t>PULASKI, TOWN OF</t>
  </si>
  <si>
    <t xml:space="preserve">VA1155641   </t>
  </si>
  <si>
    <t>PULASKI COUNTY PSA</t>
  </si>
  <si>
    <t xml:space="preserve">VA1155700   </t>
  </si>
  <si>
    <t>RIVERBEND SUBDIVISION</t>
  </si>
  <si>
    <t>RUSSELL COUNTY</t>
  </si>
  <si>
    <t xml:space="preserve">VA1167015   </t>
  </si>
  <si>
    <t>APPALACHIAN DETENTION CENTER</t>
  </si>
  <si>
    <t>none vai survey</t>
  </si>
  <si>
    <t xml:space="preserve">VA1167050   </t>
  </si>
  <si>
    <t>CASTLEWOOD - RCPSA</t>
  </si>
  <si>
    <t>8-21-26: updated to none from voluntary.Previous notes: Added via survey 7-28</t>
  </si>
  <si>
    <t xml:space="preserve">VA1167051   </t>
  </si>
  <si>
    <t>BELFAST - RCPSA</t>
  </si>
  <si>
    <t xml:space="preserve">VA1167115   </t>
  </si>
  <si>
    <t>CLEVELAND, TOWN OF</t>
  </si>
  <si>
    <t>added via survey 7-29-26</t>
  </si>
  <si>
    <t xml:space="preserve">VA1167137   </t>
  </si>
  <si>
    <t>DICKENSONVILLE REST HOMES, INC.</t>
  </si>
  <si>
    <t xml:space="preserve">VA1167200   </t>
  </si>
  <si>
    <t>FINCASTLE ESTATES - RCPSA</t>
  </si>
  <si>
    <t xml:space="preserve">VA1167240   </t>
  </si>
  <si>
    <t>GLADE HOLLOW - RCPSA</t>
  </si>
  <si>
    <t xml:space="preserve">VA1167275   </t>
  </si>
  <si>
    <t>HANSONVILLE - RCPSA</t>
  </si>
  <si>
    <t xml:space="preserve">VA1167300   </t>
  </si>
  <si>
    <t>HONAKER, TOWN OF</t>
  </si>
  <si>
    <t>None via survey 8-3-26</t>
  </si>
  <si>
    <t xml:space="preserve">VA1167455   </t>
  </si>
  <si>
    <t>LEBANON, TOWN OF</t>
  </si>
  <si>
    <t xml:space="preserve">VA1167540   </t>
  </si>
  <si>
    <t>NEW GARDEN/FINNEY - RCPSA</t>
  </si>
  <si>
    <t xml:space="preserve">VA1167814   </t>
  </si>
  <si>
    <t>THOMPSON CREEK - RCPSA</t>
  </si>
  <si>
    <t xml:space="preserve">VA1167885   </t>
  </si>
  <si>
    <t>WALLACE MANOR</t>
  </si>
  <si>
    <t xml:space="preserve">VA1167900   </t>
  </si>
  <si>
    <t>SWORDS CREEK - RCPSA</t>
  </si>
  <si>
    <t>SCOTT COUNTY</t>
  </si>
  <si>
    <t xml:space="preserve">VA1169150   </t>
  </si>
  <si>
    <t>COVE CREEK/SCOTT CO PSA</t>
  </si>
  <si>
    <t xml:space="preserve">VA1169200   </t>
  </si>
  <si>
    <t>DUFFIELD_SCOTT CO PSA</t>
  </si>
  <si>
    <t xml:space="preserve">VA1169225   </t>
  </si>
  <si>
    <t>DUNGANNON, TOWN OF</t>
  </si>
  <si>
    <t xml:space="preserve">VA1169275   </t>
  </si>
  <si>
    <t>EAST CARTERS VALLEY</t>
  </si>
  <si>
    <t xml:space="preserve">VA1169300   </t>
  </si>
  <si>
    <t>ECV/SCOTT CO PSA</t>
  </si>
  <si>
    <t xml:space="preserve">VA1169350   </t>
  </si>
  <si>
    <t>BOOZY CREEK/SCOTT CO PSA</t>
  </si>
  <si>
    <t xml:space="preserve">VA1169380   </t>
  </si>
  <si>
    <t>SCPSA-BIG MOCCASIN</t>
  </si>
  <si>
    <t xml:space="preserve">VA1169405   </t>
  </si>
  <si>
    <t>GATE CITY, TOWN OF</t>
  </si>
  <si>
    <t xml:space="preserve">VA1169415   </t>
  </si>
  <si>
    <t>DANIEL BOONE/SCOTT CO PSA</t>
  </si>
  <si>
    <t xml:space="preserve">VA1169425   </t>
  </si>
  <si>
    <t>SCPSA-MANVILLE</t>
  </si>
  <si>
    <t xml:space="preserve">VA1169650   </t>
  </si>
  <si>
    <t>MOCCASIN GAP_SCOTT CO PSA</t>
  </si>
  <si>
    <t xml:space="preserve">VA1169725   </t>
  </si>
  <si>
    <t>SCPSA - NICKELSVILLE</t>
  </si>
  <si>
    <t xml:space="preserve">VA1169900   </t>
  </si>
  <si>
    <t>SPRING VALLEY SUBDIVISION</t>
  </si>
  <si>
    <t>SMYTH COUNTY</t>
  </si>
  <si>
    <t xml:space="preserve">VA1173010   </t>
  </si>
  <si>
    <t>POOR VALLEY</t>
  </si>
  <si>
    <t xml:space="preserve">VA1173023   </t>
  </si>
  <si>
    <t>ATKINS EXTENSION</t>
  </si>
  <si>
    <t xml:space="preserve">VA1173090   </t>
  </si>
  <si>
    <t>CHILHOWIE, TOWN OF</t>
  </si>
  <si>
    <t xml:space="preserve">VA1173106   </t>
  </si>
  <si>
    <t>EAST HUNGRY MOTHER</t>
  </si>
  <si>
    <t xml:space="preserve">VA1173300   </t>
  </si>
  <si>
    <t>HUTTON BRANCH</t>
  </si>
  <si>
    <t xml:space="preserve">VA1173481   </t>
  </si>
  <si>
    <t>MARION, TOWN OF</t>
  </si>
  <si>
    <t xml:space="preserve">VA1173720   </t>
  </si>
  <si>
    <t>SAINT CLAIRS CREEK</t>
  </si>
  <si>
    <t xml:space="preserve">VA1173723   </t>
  </si>
  <si>
    <t>SALTVILLE, TOWN OF</t>
  </si>
  <si>
    <t xml:space="preserve">VA1173738   </t>
  </si>
  <si>
    <t>SOUTH FORK</t>
  </si>
  <si>
    <t xml:space="preserve">VA1173742   </t>
  </si>
  <si>
    <t>RYE VALLEY WATER AUTHORITY</t>
  </si>
  <si>
    <t xml:space="preserve">VA1173745   </t>
  </si>
  <si>
    <t>ST. JOHNS CROSSING</t>
  </si>
  <si>
    <t xml:space="preserve">VA1173770   </t>
  </si>
  <si>
    <t>THOMAS BRIDGE WATER CORP</t>
  </si>
  <si>
    <t xml:space="preserve">VA1173783   </t>
  </si>
  <si>
    <t>WALKER CREEK</t>
  </si>
  <si>
    <t xml:space="preserve">VA1173785   </t>
  </si>
  <si>
    <t>WATSONS GAP WATER SYSTEM</t>
  </si>
  <si>
    <t>YES</t>
  </si>
  <si>
    <t>TAZEWELL COUNTY</t>
  </si>
  <si>
    <t xml:space="preserve">VA1185047   </t>
  </si>
  <si>
    <t>BARKAY ESTATES</t>
  </si>
  <si>
    <t xml:space="preserve">NONE VIA survey </t>
  </si>
  <si>
    <t xml:space="preserve">VA1185061   </t>
  </si>
  <si>
    <t>BLUEFIELD, TOWN OF</t>
  </si>
  <si>
    <t xml:space="preserve">VA1185062   </t>
  </si>
  <si>
    <t>BLUEFIELD VALLEY</t>
  </si>
  <si>
    <t xml:space="preserve">VA1185085   </t>
  </si>
  <si>
    <t>CEDAR BLUFF, TOWN OF</t>
  </si>
  <si>
    <t xml:space="preserve">VA1185105   </t>
  </si>
  <si>
    <t>CLAYPOOL HILL TAZEWELL CO PSA</t>
  </si>
  <si>
    <t xml:space="preserve">VA1185151   </t>
  </si>
  <si>
    <t>FALLS MILLS - TCPSA</t>
  </si>
  <si>
    <t xml:space="preserve">VA1185365   </t>
  </si>
  <si>
    <t>TCPSA - JEWELL RIDGE</t>
  </si>
  <si>
    <t xml:space="preserve">VA1185400   </t>
  </si>
  <si>
    <t>MIDDLE CREEK - TCPSA</t>
  </si>
  <si>
    <t xml:space="preserve">VA1185626   </t>
  </si>
  <si>
    <t>PORTER FARM SUBD WATER ASSOC</t>
  </si>
  <si>
    <t xml:space="preserve">VA1185685   </t>
  </si>
  <si>
    <t>TCPSA - RAVEN/DORAN</t>
  </si>
  <si>
    <t xml:space="preserve">VA1185695   </t>
  </si>
  <si>
    <t>RICHLANDS, TOWN OF</t>
  </si>
  <si>
    <t xml:space="preserve">VA1185754   </t>
  </si>
  <si>
    <t>TCPSA - BIG CREEK/COALDAN</t>
  </si>
  <si>
    <t xml:space="preserve">VA1185755   </t>
  </si>
  <si>
    <t>EASTERN TAZEWELL COUNTY</t>
  </si>
  <si>
    <t xml:space="preserve">VA1185761   </t>
  </si>
  <si>
    <t>TAZEWELL, TOWN OF</t>
  </si>
  <si>
    <t xml:space="preserve">VA1185762   </t>
  </si>
  <si>
    <t>GREATER TAZEWELL WTP</t>
  </si>
  <si>
    <t xml:space="preserve">VA1185763   </t>
  </si>
  <si>
    <t>BAPTIST VALLEY</t>
  </si>
  <si>
    <t xml:space="preserve">VA1185766   </t>
  </si>
  <si>
    <t>TCPSA - GRATTON</t>
  </si>
  <si>
    <t xml:space="preserve">VA1185767   </t>
  </si>
  <si>
    <t>TCPSA - FORT WITTEN</t>
  </si>
  <si>
    <t xml:space="preserve">VA1185769   </t>
  </si>
  <si>
    <t>TCPSA - DAW ROAD</t>
  </si>
  <si>
    <t>WASHINGTON COUNTY</t>
  </si>
  <si>
    <t xml:space="preserve">VA1191100   </t>
  </si>
  <si>
    <t>CHILHOWIE_WCSA REGIONAL WTP</t>
  </si>
  <si>
    <t xml:space="preserve">VA1191150   </t>
  </si>
  <si>
    <t>CLEAR CREEK</t>
  </si>
  <si>
    <t xml:space="preserve">VA1191275   </t>
  </si>
  <si>
    <t>GREEN SPRING ROAD</t>
  </si>
  <si>
    <t xml:space="preserve">VA1191295   </t>
  </si>
  <si>
    <t>HAYTERS GAP</t>
  </si>
  <si>
    <t xml:space="preserve">VA1191311   </t>
  </si>
  <si>
    <t>HIDDEN VALLEY</t>
  </si>
  <si>
    <t xml:space="preserve">VA1191883   </t>
  </si>
  <si>
    <t>WASHINGTON COUNTY SERVICE AUTHORITY</t>
  </si>
  <si>
    <t>WISE COUNTY</t>
  </si>
  <si>
    <t xml:space="preserve">VA1195050   </t>
  </si>
  <si>
    <t>APPALACHIA, TOWN OF</t>
  </si>
  <si>
    <t xml:space="preserve">VA1195100   </t>
  </si>
  <si>
    <t>BIG STONE GAP, TOWN OF</t>
  </si>
  <si>
    <t xml:space="preserve">VA1195170   </t>
  </si>
  <si>
    <t>COEBURN, TOWN OF</t>
  </si>
  <si>
    <t xml:space="preserve">VA1195640   </t>
  </si>
  <si>
    <t>BOLD CAMP</t>
  </si>
  <si>
    <t xml:space="preserve">VA1195650   </t>
  </si>
  <si>
    <t>WCPSA-POUND</t>
  </si>
  <si>
    <t>8-10-26 - changed from public education to none - Added via survey 7-28-26</t>
  </si>
  <si>
    <t xml:space="preserve">VA1195700   </t>
  </si>
  <si>
    <t>ST PAUL, TOWN OF</t>
  </si>
  <si>
    <t xml:space="preserve">VA1195900   </t>
  </si>
  <si>
    <t>WISE COUNTY REGIONAL WATER SYSTEM</t>
  </si>
  <si>
    <t>8-10-26: changed from public education to none. Added via survey 7-28-2026</t>
  </si>
  <si>
    <t xml:space="preserve">VA1195950   </t>
  </si>
  <si>
    <t>WISE, TOWN OF</t>
  </si>
  <si>
    <t>WYTHE COUNTY</t>
  </si>
  <si>
    <t xml:space="preserve">VA1197345   </t>
  </si>
  <si>
    <t>WYTHE COUNTY EAST</t>
  </si>
  <si>
    <t xml:space="preserve">VA1197435   </t>
  </si>
  <si>
    <t>NEW RIVER REGIONAL WATER AUTHORITY</t>
  </si>
  <si>
    <t>8-25-26 - updated from voluntary to none, previous: Updated via survey 7-29-26</t>
  </si>
  <si>
    <t xml:space="preserve">VA1197700   </t>
  </si>
  <si>
    <t>RURAL RETREAT, TOWN OF</t>
  </si>
  <si>
    <t xml:space="preserve">VA1197810   </t>
  </si>
  <si>
    <t>WYTHEVILLE, TOWN OF</t>
  </si>
  <si>
    <t xml:space="preserve">VA1197880   </t>
  </si>
  <si>
    <t>WYTHE COUNTY WEST</t>
  </si>
  <si>
    <t>BRISTOL CITY</t>
  </si>
  <si>
    <t xml:space="preserve">VA1520070   </t>
  </si>
  <si>
    <t>BVU AUTHORITY</t>
  </si>
  <si>
    <t>GALAX CITY</t>
  </si>
  <si>
    <t xml:space="preserve">VA1640243   </t>
  </si>
  <si>
    <t>GALAX, CITY OF</t>
  </si>
  <si>
    <t>NORTON CITY</t>
  </si>
  <si>
    <t xml:space="preserve">VA1720076   </t>
  </si>
  <si>
    <t>NORTON, CITY OF</t>
  </si>
  <si>
    <t>RADFORD CITY</t>
  </si>
  <si>
    <t xml:space="preserve">VA1750100   </t>
  </si>
  <si>
    <t>RADFORD, CITY OF</t>
  </si>
  <si>
    <t>ALBEMARLE COUNTY</t>
  </si>
  <si>
    <t xml:space="preserve">VA2003050   </t>
  </si>
  <si>
    <t>ACSA CROZET</t>
  </si>
  <si>
    <t>Water Supply &amp; Drought Information - Rivanna Water &amp; Sewer Authority</t>
  </si>
  <si>
    <t xml:space="preserve">VA2003051   </t>
  </si>
  <si>
    <t>ACSA SCOTTSVILLE</t>
  </si>
  <si>
    <t xml:space="preserve">VA2003053   </t>
  </si>
  <si>
    <t>ACSA URBAN AREA</t>
  </si>
  <si>
    <t xml:space="preserve">VA2003054   </t>
  </si>
  <si>
    <t>ACSA RED HILL</t>
  </si>
  <si>
    <t xml:space="preserve">VA2003150   </t>
  </si>
  <si>
    <t>BEDFORD HILLS</t>
  </si>
  <si>
    <t>requested residents stop outdoor water usage</t>
  </si>
  <si>
    <t xml:space="preserve">VA2003175   </t>
  </si>
  <si>
    <t>SKYLINE COURT APARTMENTS</t>
  </si>
  <si>
    <t xml:space="preserve">VA2003250   </t>
  </si>
  <si>
    <t>CROZET WTP</t>
  </si>
  <si>
    <t xml:space="preserve">VA2003255   </t>
  </si>
  <si>
    <t>EARLYSVILLE FOREST</t>
  </si>
  <si>
    <t>Aqua Virginia</t>
  </si>
  <si>
    <t xml:space="preserve">VA2003260   </t>
  </si>
  <si>
    <t>FAITH MISSION HOME</t>
  </si>
  <si>
    <t>updated via survey 8-12-26</t>
  </si>
  <si>
    <t xml:space="preserve">VA2003342   </t>
  </si>
  <si>
    <t>INNISFREE VILLAGE</t>
  </si>
  <si>
    <t xml:space="preserve">VA2003355   </t>
  </si>
  <si>
    <t>IVY FARMS</t>
  </si>
  <si>
    <t xml:space="preserve">VA2003400   </t>
  </si>
  <si>
    <t>KESWICK ESTATES</t>
  </si>
  <si>
    <t>Updated via survey 8-3-26</t>
  </si>
  <si>
    <t xml:space="preserve">VA2003440   </t>
  </si>
  <si>
    <t>LANGFORD SUBDIVISION</t>
  </si>
  <si>
    <t>Updated via survey 7-29-26</t>
  </si>
  <si>
    <t xml:space="preserve">VA2003443   </t>
  </si>
  <si>
    <t>LITTLE KESWICK SCHOOL</t>
  </si>
  <si>
    <t xml:space="preserve">VA2003475   </t>
  </si>
  <si>
    <t>MILLER SCHOOL</t>
  </si>
  <si>
    <t>8-10-26: Updated to voluntary. added via survey 8-4-26</t>
  </si>
  <si>
    <t xml:space="preserve">VA2003525   </t>
  </si>
  <si>
    <t>NORTH RIVANNA WTP</t>
  </si>
  <si>
    <t xml:space="preserve">VA2003600   </t>
  </si>
  <si>
    <t>RWSA URBAN SYSTEM</t>
  </si>
  <si>
    <t xml:space="preserve">VA2003650   </t>
  </si>
  <si>
    <t>PEACOCK HILL SUBDIVISION</t>
  </si>
  <si>
    <t xml:space="preserve">VA2003675   </t>
  </si>
  <si>
    <t>SCOTTSVILLE WTP</t>
  </si>
  <si>
    <t xml:space="preserve">VA2003850   </t>
  </si>
  <si>
    <t>CORVILLE FARM SUBDIVISION</t>
  </si>
  <si>
    <t xml:space="preserve">VA2003900   </t>
  </si>
  <si>
    <t>WOODS EDGE SUBDIVISION</t>
  </si>
  <si>
    <t>ALLEGHANY COUNTY</t>
  </si>
  <si>
    <t xml:space="preserve">VA2005095   </t>
  </si>
  <si>
    <t>CHEROKEE</t>
  </si>
  <si>
    <t>None currently</t>
  </si>
  <si>
    <t xml:space="preserve">VA2005160   </t>
  </si>
  <si>
    <t>CLIFTONDALE PARK/ WILSON CREEK/ SHARON</t>
  </si>
  <si>
    <t xml:space="preserve">VA2005440   </t>
  </si>
  <si>
    <t>INTERVALE/CLEARWATER PARK</t>
  </si>
  <si>
    <t xml:space="preserve">VA2005480   </t>
  </si>
  <si>
    <t>IRON GATE, TOWN OF</t>
  </si>
  <si>
    <t xml:space="preserve">VA2005560   </t>
  </si>
  <si>
    <t>LONGDALE FURNACE</t>
  </si>
  <si>
    <t xml:space="preserve">VA2005600   </t>
  </si>
  <si>
    <t>POUNDING MILL</t>
  </si>
  <si>
    <t xml:space="preserve">VA2005800   </t>
  </si>
  <si>
    <t>ROSEDALE/CALLAGHAN</t>
  </si>
  <si>
    <t xml:space="preserve">VA2005840   </t>
  </si>
  <si>
    <t>SELMA / LOW MOOR / VALLEY RIDGE</t>
  </si>
  <si>
    <t xml:space="preserve">VA2005950   </t>
  </si>
  <si>
    <t>WESGATE</t>
  </si>
  <si>
    <t>AUGUSTA COUNTY</t>
  </si>
  <si>
    <t xml:space="preserve">VA2015025   </t>
  </si>
  <si>
    <t>AUGUSTA SPRINGS - ACSA</t>
  </si>
  <si>
    <t>Marked as none via survey but this conflicts with posted information - follow up needed. 8-21-26 Voluntary Water Conservation Measures | Augusta Water - updated via survey 7-29-26</t>
  </si>
  <si>
    <t xml:space="preserve">VA2015050   </t>
  </si>
  <si>
    <t>JOLLETT SPRINGS MOBILE HOME PARK</t>
  </si>
  <si>
    <t xml:space="preserve">VA2015060   </t>
  </si>
  <si>
    <t>BLACKBURN - ACSA</t>
  </si>
  <si>
    <t>Voluntary Water Conservation Measures | Augusta Water</t>
  </si>
  <si>
    <t xml:space="preserve">VA2015075   </t>
  </si>
  <si>
    <t>BLUE RIDGE MOBILE HOME PARK</t>
  </si>
  <si>
    <t>added via survey 8-9-26</t>
  </si>
  <si>
    <t xml:space="preserve">VA2015119   </t>
  </si>
  <si>
    <t>CARDINAL HOUSE</t>
  </si>
  <si>
    <t xml:space="preserve">VA2015120   </t>
  </si>
  <si>
    <t>CHURCHVILLE - ACSA</t>
  </si>
  <si>
    <t>8-21-26: survey result marked none but this conflicts with posted information follow up needed: Voluntary Water Conservation Measures | Augusta Water - updated via survey 7-29-26</t>
  </si>
  <si>
    <t xml:space="preserve">VA2015150   </t>
  </si>
  <si>
    <t>CRAIGSVILLE, TOWN OF</t>
  </si>
  <si>
    <t>Added via Survey 7-28</t>
  </si>
  <si>
    <t xml:space="preserve">VA2015200   </t>
  </si>
  <si>
    <t>DEERFIELD - ACSA</t>
  </si>
  <si>
    <t>Voluntary Water Conservation Measures | Augusta Water - updated via survey 7-29-26</t>
  </si>
  <si>
    <t xml:space="preserve">VA2015225   </t>
  </si>
  <si>
    <t>DOOMS - ACSA</t>
  </si>
  <si>
    <t>Voluntary Water Conservation Measures | Augusta Water - updated via survey 7-29-27</t>
  </si>
  <si>
    <t xml:space="preserve">VA2015300   </t>
  </si>
  <si>
    <t>MEADOW RUE MOBILE HOME PARK</t>
  </si>
  <si>
    <t xml:space="preserve">VA2015325   </t>
  </si>
  <si>
    <t>COUNTRY ESTATES MOBILE HOME PARK</t>
  </si>
  <si>
    <t xml:space="preserve">VA2015375   </t>
  </si>
  <si>
    <t>HARRISTON - ACSA</t>
  </si>
  <si>
    <t xml:space="preserve">VA2015450   </t>
  </si>
  <si>
    <t>MIDDLEBROOK - ACSA</t>
  </si>
  <si>
    <t xml:space="preserve">VA2015477   </t>
  </si>
  <si>
    <t>NORTH 340 CAMPGROUND</t>
  </si>
  <si>
    <t xml:space="preserve">VA2015523   </t>
  </si>
  <si>
    <t>ROCKWOOD MOBILE HOME PARK</t>
  </si>
  <si>
    <t xml:space="preserve">VA2015524   </t>
  </si>
  <si>
    <t>ROUTE 250 WEST - ACSA</t>
  </si>
  <si>
    <t xml:space="preserve">VA2015550   </t>
  </si>
  <si>
    <t>SHENANDOAH ACRES</t>
  </si>
  <si>
    <t xml:space="preserve">None </t>
  </si>
  <si>
    <t xml:space="preserve">VA2015575   </t>
  </si>
  <si>
    <t>SOUTH RIVER SANITARY DISTRICT</t>
  </si>
  <si>
    <t xml:space="preserve">VA2015725   </t>
  </si>
  <si>
    <t>VERONA - WEYERS CAVE</t>
  </si>
  <si>
    <t xml:space="preserve">VA2015850   </t>
  </si>
  <si>
    <t>WOODLAWN VILLAGE</t>
  </si>
  <si>
    <t>BATH COUNTY</t>
  </si>
  <si>
    <t xml:space="preserve">VA2017030   </t>
  </si>
  <si>
    <t>ASHWOOD - BCSA</t>
  </si>
  <si>
    <t>updated to mandatory via survey 8-4-26</t>
  </si>
  <si>
    <t xml:space="preserve">VA2017095   </t>
  </si>
  <si>
    <t>BATH COUNTY REGIONAL - BCSA</t>
  </si>
  <si>
    <t xml:space="preserve">VA2017130   </t>
  </si>
  <si>
    <t>CEDAR CREEK - BCSA</t>
  </si>
  <si>
    <t xml:space="preserve">VA2017135   </t>
  </si>
  <si>
    <t>CLIFTON FORGE MOUNTAIN - BCSA</t>
  </si>
  <si>
    <t xml:space="preserve">VA2017200   </t>
  </si>
  <si>
    <t>THE HOMESTEAD WATER COMPANY</t>
  </si>
  <si>
    <t>8-10-26: updated to mandatory from none. Previous: none via survey</t>
  </si>
  <si>
    <t xml:space="preserve">VA2017300   </t>
  </si>
  <si>
    <t>MILLBORO - BCSA</t>
  </si>
  <si>
    <t>updated via survey 8-4-26</t>
  </si>
  <si>
    <t xml:space="preserve">VA2017490   </t>
  </si>
  <si>
    <t>THOMASTOWN/CROWDERTOWN/SWITCHBACK - BCSA</t>
  </si>
  <si>
    <t>BOTETOURT COUNTY</t>
  </si>
  <si>
    <t xml:space="preserve">VA2023020   </t>
  </si>
  <si>
    <t>MOUNTAIN VIEW</t>
  </si>
  <si>
    <t xml:space="preserve">VA2023030   </t>
  </si>
  <si>
    <t>ASHLEY PLANTATION</t>
  </si>
  <si>
    <t xml:space="preserve">VA2023040   </t>
  </si>
  <si>
    <t>BLUE RIDGE COMMUNITY</t>
  </si>
  <si>
    <t xml:space="preserve">VA2023060   </t>
  </si>
  <si>
    <t>BLUE RIDGE HEIGHTS</t>
  </si>
  <si>
    <t xml:space="preserve">VA2023140   </t>
  </si>
  <si>
    <t>BRITISH WOODS</t>
  </si>
  <si>
    <t xml:space="preserve">VA2023150   </t>
  </si>
  <si>
    <t>BROOKFIELD</t>
  </si>
  <si>
    <t xml:space="preserve">VA2023160   </t>
  </si>
  <si>
    <t>BUCHANAN, TOWN OF</t>
  </si>
  <si>
    <t xml:space="preserve">VA2023280   </t>
  </si>
  <si>
    <t>EAGLE ROCK</t>
  </si>
  <si>
    <t xml:space="preserve">VA2023300   </t>
  </si>
  <si>
    <t>FINCASTLE, TOWN OF</t>
  </si>
  <si>
    <t xml:space="preserve">VA2023380   </t>
  </si>
  <si>
    <t>GLEN WILTON</t>
  </si>
  <si>
    <t xml:space="preserve">VA2023400   </t>
  </si>
  <si>
    <t>GRIFFITH PARK</t>
  </si>
  <si>
    <t xml:space="preserve">VA2023410   </t>
  </si>
  <si>
    <t>HEATHERSTONE/BOTETOURT FOREST</t>
  </si>
  <si>
    <t xml:space="preserve">VA2023420   </t>
  </si>
  <si>
    <t>HOLLINS MOBILE HOME PARK</t>
  </si>
  <si>
    <t xml:space="preserve">VA2023450   </t>
  </si>
  <si>
    <t>MOUNTAIN CREST</t>
  </si>
  <si>
    <t xml:space="preserve">VA2023460   </t>
  </si>
  <si>
    <t>KESWICK FARMS</t>
  </si>
  <si>
    <t xml:space="preserve">VA2023468   </t>
  </si>
  <si>
    <t>MOUNT JOY MOBILE VILLAGE</t>
  </si>
  <si>
    <t>per contract operator</t>
  </si>
  <si>
    <t xml:space="preserve">VA2023470   </t>
  </si>
  <si>
    <t>OAKWOOD/PARKVIEW</t>
  </si>
  <si>
    <t xml:space="preserve">VA2023480   </t>
  </si>
  <si>
    <t>RAINBOW FOREST</t>
  </si>
  <si>
    <t xml:space="preserve">VA2023555   </t>
  </si>
  <si>
    <t>SANTILLANE</t>
  </si>
  <si>
    <t xml:space="preserve">VA2023575   </t>
  </si>
  <si>
    <t>SOMMERSBY</t>
  </si>
  <si>
    <t xml:space="preserve">VA2023590   </t>
  </si>
  <si>
    <t>CAVE CREEK ASSISTED LIVING FACILITY</t>
  </si>
  <si>
    <t xml:space="preserve">VA2023720   </t>
  </si>
  <si>
    <t>TROUTVILLE, TOWN OF</t>
  </si>
  <si>
    <t>8-12-26 - Voluntary per email 8-12-26. PRevious note: Confirmed none via email as there were conflicting survey results</t>
  </si>
  <si>
    <t xml:space="preserve">VA2023730   </t>
  </si>
  <si>
    <t>DAL-NITA HILLS</t>
  </si>
  <si>
    <t xml:space="preserve">VA2023734   </t>
  </si>
  <si>
    <t>WALNUT MANOR</t>
  </si>
  <si>
    <t xml:space="preserve">VA2023740   </t>
  </si>
  <si>
    <t>WHITE OAK ESTATES</t>
  </si>
  <si>
    <t xml:space="preserve">VA2023780   </t>
  </si>
  <si>
    <t>WILLOWBROOK MOBILE HOME PARK</t>
  </si>
  <si>
    <t xml:space="preserve">VA2023870   </t>
  </si>
  <si>
    <t>WVWA NORTH BOTETOURT</t>
  </si>
  <si>
    <t>None</t>
  </si>
  <si>
    <t>CLARKE COUNTY</t>
  </si>
  <si>
    <t xml:space="preserve">VA2043125   </t>
  </si>
  <si>
    <t>BERRYVILLE, TOWN OF</t>
  </si>
  <si>
    <t xml:space="preserve">VA2043250   </t>
  </si>
  <si>
    <t>CLARKE COUNTY SANITARY AUTHORITY</t>
  </si>
  <si>
    <t xml:space="preserve">VA2043625   </t>
  </si>
  <si>
    <t>GRAFTON SCHOOL</t>
  </si>
  <si>
    <t xml:space="preserve">VA2043875   </t>
  </si>
  <si>
    <t>RETREAT</t>
  </si>
  <si>
    <t xml:space="preserve">VA2043900   </t>
  </si>
  <si>
    <t>RIVER PARK</t>
  </si>
  <si>
    <t>updated via survey 8-11-26</t>
  </si>
  <si>
    <t>CRAIG COUNTY</t>
  </si>
  <si>
    <t xml:space="preserve">VA2045160   </t>
  </si>
  <si>
    <t>CRAIG-NEW CASTLE PSA</t>
  </si>
  <si>
    <t>8-10-26: changed to voluntary. updated via survey 8-4-26</t>
  </si>
  <si>
    <t>FLUVANNA COUNTY</t>
  </si>
  <si>
    <t xml:space="preserve">VA2065120   </t>
  </si>
  <si>
    <t>COLUMBIA</t>
  </si>
  <si>
    <t xml:space="preserve">VA2065250   </t>
  </si>
  <si>
    <t>FLUVANNA CORRECTIONAL CENTER FOR WOMEN</t>
  </si>
  <si>
    <t xml:space="preserve">VA2065265   </t>
  </si>
  <si>
    <t>FLUVANNA COUNTY ZION CROSSROADS</t>
  </si>
  <si>
    <t xml:space="preserve">VA2065300   </t>
  </si>
  <si>
    <t>FORK UNION SANITARY DISTRICT</t>
  </si>
  <si>
    <t xml:space="preserve">VA2065480   </t>
  </si>
  <si>
    <t>LAKE MONTICELLO</t>
  </si>
  <si>
    <t xml:space="preserve">VA2065540   </t>
  </si>
  <si>
    <t>PALMYRA</t>
  </si>
  <si>
    <t xml:space="preserve">VA2065600   </t>
  </si>
  <si>
    <t>PINE GROVE MOBILE HOME PARK</t>
  </si>
  <si>
    <t xml:space="preserve">VA2065781   </t>
  </si>
  <si>
    <t>STAGECOACH HILLS</t>
  </si>
  <si>
    <t>FREDERICK COUNTY</t>
  </si>
  <si>
    <t xml:space="preserve">VA2069250   </t>
  </si>
  <si>
    <t>FREDERICK WATER</t>
  </si>
  <si>
    <t xml:space="preserve">VA2069300   </t>
  </si>
  <si>
    <t>HILLTOP MOBILE HOME PARK</t>
  </si>
  <si>
    <t>added via survey 8-4-26</t>
  </si>
  <si>
    <t xml:space="preserve">VA2069333   </t>
  </si>
  <si>
    <t>MIDDLETOWN, TOWN OF</t>
  </si>
  <si>
    <t xml:space="preserve">VA2069525   </t>
  </si>
  <si>
    <t>SHAWNEE LAND</t>
  </si>
  <si>
    <t xml:space="preserve">VA2069634   </t>
  </si>
  <si>
    <t>STEPHENS CITY, TOWN OF</t>
  </si>
  <si>
    <t xml:space="preserve">VA2069650   </t>
  </si>
  <si>
    <t>`</t>
  </si>
  <si>
    <t xml:space="preserve">VA2069725   </t>
  </si>
  <si>
    <t>TAVENNER PARK</t>
  </si>
  <si>
    <t>GREENE COUNTY</t>
  </si>
  <si>
    <t xml:space="preserve">VA2079125   </t>
  </si>
  <si>
    <t>BLUE RIDGE SCHOOL</t>
  </si>
  <si>
    <t>updated via survey 7-30-26</t>
  </si>
  <si>
    <t xml:space="preserve">VA2079590   </t>
  </si>
  <si>
    <t>MOUNTAIN LAKES WATER COMPANY</t>
  </si>
  <si>
    <t xml:space="preserve">VA2079625   </t>
  </si>
  <si>
    <t>GREENE COUNTY WATER &amp; SEWER</t>
  </si>
  <si>
    <t xml:space="preserve">VA2079770   </t>
  </si>
  <si>
    <t>RIPPIN RUN SUBDIVISION</t>
  </si>
  <si>
    <t>HIGHLAND COUNTY</t>
  </si>
  <si>
    <t xml:space="preserve">VA2091100   </t>
  </si>
  <si>
    <t>MCDOWELL</t>
  </si>
  <si>
    <t xml:space="preserve">VA2091150   </t>
  </si>
  <si>
    <t>MONTEREY, TOWN OF</t>
  </si>
  <si>
    <t>Clarification on status received via email 8-10-26, voluntary conservation only. Previous Note: Added via Survey 7-28</t>
  </si>
  <si>
    <t>LOUISA COUNTY</t>
  </si>
  <si>
    <t xml:space="preserve">VA2109075   </t>
  </si>
  <si>
    <t>BLUE RIDGE SHORES</t>
  </si>
  <si>
    <t>No outdoor water use, no pool filling, no non-essential water use for construction</t>
  </si>
  <si>
    <t xml:space="preserve">VA2109265   </t>
  </si>
  <si>
    <t>SESMAU JERDONE ISLAND</t>
  </si>
  <si>
    <t>updated via survey 8-3-26</t>
  </si>
  <si>
    <t xml:space="preserve">VA2109340   </t>
  </si>
  <si>
    <t>NEW BRIDGE</t>
  </si>
  <si>
    <t xml:space="preserve">VA2109450   </t>
  </si>
  <si>
    <t>LOUISA, TOWN OF</t>
  </si>
  <si>
    <t>none- get water from LCWA and has not issued restrictions on reservoir yet.</t>
  </si>
  <si>
    <t xml:space="preserve">VA2109510   </t>
  </si>
  <si>
    <t>LOUISA COUNTY WATER AUTHORITY</t>
  </si>
  <si>
    <t>Contacted 7/15/26- Reservoir is about 2 feet below normal, some discussions on Voluntary restrictions, but nothing decided yet. Will provide ODW update if a decision is made.</t>
  </si>
  <si>
    <t xml:space="preserve">VA2109525   </t>
  </si>
  <si>
    <t>MINERAL, TOWN OF</t>
  </si>
  <si>
    <t>none- get water from LCWA and has not issued restrictions on reservoir yet. Have not issued for their own well.</t>
  </si>
  <si>
    <t xml:space="preserve">VA2109650   </t>
  </si>
  <si>
    <t>SHENANDOAH CROSSING</t>
  </si>
  <si>
    <t xml:space="preserve">VA2109675   </t>
  </si>
  <si>
    <t>SIX-0-FIVE MHC</t>
  </si>
  <si>
    <t xml:space="preserve">VA2109800   </t>
  </si>
  <si>
    <t>TREVILIANS SQUARE APARTMENTS</t>
  </si>
  <si>
    <t xml:space="preserve">VA2109825   </t>
  </si>
  <si>
    <t>TWIN OAKS COMMUNITY</t>
  </si>
  <si>
    <t xml:space="preserve">VA2109990   </t>
  </si>
  <si>
    <t>LOUISA COUNTY ZION CROSSROADS</t>
  </si>
  <si>
    <t xml:space="preserve">No watering outiside grass/gardens except from a watering can not exceeding 3 gals in capacity. Commercial greenhouses exempt, can water before 7 AM or after 8 pm. No vehicle washing, except at licensed car wash. No washing pavement. No ormanmental fountains. </t>
  </si>
  <si>
    <t>NELSON COUNTY</t>
  </si>
  <si>
    <t xml:space="preserve">VA2125065   </t>
  </si>
  <si>
    <t>NCSA - GLADSTONE</t>
  </si>
  <si>
    <t>https://www.nelsoncountyserviceauthority.com/droughtconditions2026.html</t>
  </si>
  <si>
    <t xml:space="preserve">VA2125325   </t>
  </si>
  <si>
    <t>NCSA - LOVINGSTON</t>
  </si>
  <si>
    <t xml:space="preserve">VA2125382   </t>
  </si>
  <si>
    <t>NELSON COUNTY - PINEY RIVER</t>
  </si>
  <si>
    <t xml:space="preserve">VA2125650   </t>
  </si>
  <si>
    <t>NCSA - SCHUYLER</t>
  </si>
  <si>
    <t xml:space="preserve">VA2125845   </t>
  </si>
  <si>
    <t>RODES FARM</t>
  </si>
  <si>
    <t xml:space="preserve">VA2125910   </t>
  </si>
  <si>
    <t>NCSA - WINTERGREEN</t>
  </si>
  <si>
    <t xml:space="preserve">VA2125950   </t>
  </si>
  <si>
    <t>STONEY CREEK VILLAGE</t>
  </si>
  <si>
    <t>PAGE COUNTY</t>
  </si>
  <si>
    <t xml:space="preserve">VA2139017   </t>
  </si>
  <si>
    <t>SHENANDOAH UTILITY SERVICES</t>
  </si>
  <si>
    <t xml:space="preserve">VA2139055   </t>
  </si>
  <si>
    <t>EGYPT BEND ESTATES</t>
  </si>
  <si>
    <t>none via survey 8-21-26, previus note: added voluntary via survey 8-20-26, follow up</t>
  </si>
  <si>
    <t xml:space="preserve">VA2139330   </t>
  </si>
  <si>
    <t>LURAY, TOWN OF</t>
  </si>
  <si>
    <t>Added via survey results 7-30-26</t>
  </si>
  <si>
    <t xml:space="preserve">VA2139385   </t>
  </si>
  <si>
    <t>LURAY HOMES</t>
  </si>
  <si>
    <t xml:space="preserve">VA2139440   </t>
  </si>
  <si>
    <t>OLD FARMS SUBDIVISION</t>
  </si>
  <si>
    <t xml:space="preserve">VA2139495   </t>
  </si>
  <si>
    <t>PAGE VALLEY ESTATES</t>
  </si>
  <si>
    <t xml:space="preserve">VA2139825   </t>
  </si>
  <si>
    <t>SHENANDOAH, TOWN OF</t>
  </si>
  <si>
    <t>adjusted to none via survey 8-21-26. previous: public education, added via survey 8-3-26</t>
  </si>
  <si>
    <t xml:space="preserve">VA2139935   </t>
  </si>
  <si>
    <t>STANLEY, TOWN OF</t>
  </si>
  <si>
    <t>ROANOKE COUNTY</t>
  </si>
  <si>
    <t xml:space="preserve">VA2161046   </t>
  </si>
  <si>
    <t>BLACKWOOD</t>
  </si>
  <si>
    <t xml:space="preserve">VA2161110   </t>
  </si>
  <si>
    <t>CAROLINA VILLAGE</t>
  </si>
  <si>
    <t xml:space="preserve">ROANOKE COUNTY </t>
  </si>
  <si>
    <t xml:space="preserve">VA2161115   </t>
  </si>
  <si>
    <t>MARTIN CREEK</t>
  </si>
  <si>
    <t xml:space="preserve">VA2161150   </t>
  </si>
  <si>
    <t>CATAWBA HOSPITAL</t>
  </si>
  <si>
    <t xml:space="preserve">VA2161665   </t>
  </si>
  <si>
    <t>YELLOW MOUNTAIN VILLAGE</t>
  </si>
  <si>
    <t xml:space="preserve">VA2161668   </t>
  </si>
  <si>
    <t>PINE HILL</t>
  </si>
  <si>
    <t xml:space="preserve">VA2161680   </t>
  </si>
  <si>
    <t>PINE TREE MOBILE ESTATES</t>
  </si>
  <si>
    <t>ROCKBRIDGE COUNTY</t>
  </si>
  <si>
    <t xml:space="preserve">VA2163075   </t>
  </si>
  <si>
    <t>BROWNSBURG WATER COMPANY</t>
  </si>
  <si>
    <t xml:space="preserve">VA2163225   </t>
  </si>
  <si>
    <t>GLASGOW, TOWN OF</t>
  </si>
  <si>
    <t>Added via survey 7-28-26</t>
  </si>
  <si>
    <t xml:space="preserve">VA2163250   </t>
  </si>
  <si>
    <t>GOSHEN, TOWN OF</t>
  </si>
  <si>
    <t xml:space="preserve">VA2163400   </t>
  </si>
  <si>
    <t>LONG HOLLOW</t>
  </si>
  <si>
    <t xml:space="preserve">VA2163550   </t>
  </si>
  <si>
    <t>MAURY SERVICE AUTHORITY</t>
  </si>
  <si>
    <t xml:space="preserve">VA2163625   </t>
  </si>
  <si>
    <t>NATURAL BRIDGE STATION / ARNOLDS VALLEY</t>
  </si>
  <si>
    <t xml:space="preserve">VA2163650   </t>
  </si>
  <si>
    <t>N. LEXINGTON-FAIRFIELD-RAPHINE [RCPSA]</t>
  </si>
  <si>
    <t xml:space="preserve">VA2163701   </t>
  </si>
  <si>
    <t>RIVERMONT HEIGHTS</t>
  </si>
  <si>
    <t xml:space="preserve">VA2163825   </t>
  </si>
  <si>
    <t>SHADY REST MOBILE HOME PARK</t>
  </si>
  <si>
    <t>ROCKINGHAM COUNTY</t>
  </si>
  <si>
    <t xml:space="preserve">VA2165030   </t>
  </si>
  <si>
    <t>BLACK ROCK MOBILE HOME PARK</t>
  </si>
  <si>
    <t xml:space="preserve">VA2165045   </t>
  </si>
  <si>
    <t>BRIDGEWATER, TOWN OF</t>
  </si>
  <si>
    <t xml:space="preserve">VA2165060   </t>
  </si>
  <si>
    <t>BROADWAY, TOWN OF</t>
  </si>
  <si>
    <t xml:space="preserve">VA2165165   </t>
  </si>
  <si>
    <t>HARRISONBURG MEN`S DIVERSION CENTER</t>
  </si>
  <si>
    <t xml:space="preserve">VA2165180   </t>
  </si>
  <si>
    <t>COUNTRYSIDE SANITARY DISTRICT - RCPW</t>
  </si>
  <si>
    <t>Rockingham County Public Works</t>
  </si>
  <si>
    <t xml:space="preserve">VA2165210   </t>
  </si>
  <si>
    <t>DAYTON, TOWN OF</t>
  </si>
  <si>
    <t xml:space="preserve">VA2165240   </t>
  </si>
  <si>
    <t>EASTSIDE TRAILER PARK</t>
  </si>
  <si>
    <t xml:space="preserve">VA2165270   </t>
  </si>
  <si>
    <t>ELKTON, TOWN OF</t>
  </si>
  <si>
    <t xml:space="preserve">VA2165285   </t>
  </si>
  <si>
    <t>CEDAR HILL II</t>
  </si>
  <si>
    <t xml:space="preserve">VA2165300   </t>
  </si>
  <si>
    <t>FOOD PROCESSORS WATER COOPERATIVE, INC</t>
  </si>
  <si>
    <t xml:space="preserve">VA2165330   </t>
  </si>
  <si>
    <t>GROTTOES, TOWN OF</t>
  </si>
  <si>
    <t xml:space="preserve">VA2165333   </t>
  </si>
  <si>
    <t>HARMANY HILLS - RCPW</t>
  </si>
  <si>
    <t xml:space="preserve">VA2165466   </t>
  </si>
  <si>
    <t>LILLY SUBDIVISION SANITARY DIST. - RCPW</t>
  </si>
  <si>
    <t xml:space="preserve">VA2165495   </t>
  </si>
  <si>
    <t>MADISON RUN TERRACE</t>
  </si>
  <si>
    <t xml:space="preserve">VA2165525   </t>
  </si>
  <si>
    <t>MASSANUTTEN VILLAGE</t>
  </si>
  <si>
    <t xml:space="preserve">VA2165598   </t>
  </si>
  <si>
    <t>MOUNT CRAWFORD-RCPW</t>
  </si>
  <si>
    <t xml:space="preserve">VA2165615   </t>
  </si>
  <si>
    <t>CEDAR HILL I</t>
  </si>
  <si>
    <t xml:space="preserve">VA2165668   </t>
  </si>
  <si>
    <t>R.R. DONNELLEY- RCPW</t>
  </si>
  <si>
    <t xml:space="preserve">VA2165705   </t>
  </si>
  <si>
    <t>THREE SPRINGS REGIONAL - RCPW</t>
  </si>
  <si>
    <t xml:space="preserve">VA2165720   </t>
  </si>
  <si>
    <t>TIMBERVILLE, TOWN OF</t>
  </si>
  <si>
    <t>SHENANDOAH COUNTY</t>
  </si>
  <si>
    <t xml:space="preserve">VA2171250   </t>
  </si>
  <si>
    <t>STONEY CREEK SANITARY DISTRICT</t>
  </si>
  <si>
    <t>public education</t>
  </si>
  <si>
    <t xml:space="preserve">VA2171300   </t>
  </si>
  <si>
    <t>EDINBURG, TOWN OF</t>
  </si>
  <si>
    <t xml:space="preserve">VA2171315   </t>
  </si>
  <si>
    <t>EDINBURG EXTENDED</t>
  </si>
  <si>
    <t xml:space="preserve">VA2171350   </t>
  </si>
  <si>
    <t>HOLLER SUBDIVISION</t>
  </si>
  <si>
    <t xml:space="preserve">VA2171400   </t>
  </si>
  <si>
    <t>LAMBERT`S MOBILE VILLA</t>
  </si>
  <si>
    <t xml:space="preserve">VA2171425   </t>
  </si>
  <si>
    <t>LEISURE POINT</t>
  </si>
  <si>
    <t xml:space="preserve">none via survey </t>
  </si>
  <si>
    <t xml:space="preserve">VA2171475   </t>
  </si>
  <si>
    <t>MASSANUTTEN VIEW SUBDIVISION</t>
  </si>
  <si>
    <t xml:space="preserve">VA2171575   </t>
  </si>
  <si>
    <t>MOUNT JACKSON, TOWN OF</t>
  </si>
  <si>
    <t xml:space="preserve">VA2171600   </t>
  </si>
  <si>
    <t>NEW MARKET, TOWN OF</t>
  </si>
  <si>
    <t>Drought Warning for Shenandoah County | New Market VA</t>
  </si>
  <si>
    <t xml:space="preserve">VA2171650   </t>
  </si>
  <si>
    <t>GEORGE`S CHICKEN, LLC</t>
  </si>
  <si>
    <t xml:space="preserve">VA2171683   </t>
  </si>
  <si>
    <t>RYAN SUBDIVISION</t>
  </si>
  <si>
    <t xml:space="preserve">VA2171750   </t>
  </si>
  <si>
    <t>STRASBURG, TOWN OF</t>
  </si>
  <si>
    <t>added via survey 8-3-26</t>
  </si>
  <si>
    <t xml:space="preserve">VA2171800   </t>
  </si>
  <si>
    <t>TOMS BROOK-MAURERTOWN SANITARY DISTRICT</t>
  </si>
  <si>
    <t>Public education</t>
  </si>
  <si>
    <t xml:space="preserve">VA2171817   </t>
  </si>
  <si>
    <t>VALLEY VIEW SUBDIVISION</t>
  </si>
  <si>
    <t xml:space="preserve">VA2171850   </t>
  </si>
  <si>
    <t>WOODSTOCK, TOWN OF</t>
  </si>
  <si>
    <t>Removed via survey 8-3-26 - Water Conservation  | Woodstock, VA - Official Website</t>
  </si>
  <si>
    <t>WARREN COUNTY</t>
  </si>
  <si>
    <t xml:space="preserve">VA2187232   </t>
  </si>
  <si>
    <t>BRINKLOW MHP JAMES STREET</t>
  </si>
  <si>
    <t xml:space="preserve">VA2187290   </t>
  </si>
  <si>
    <t>DUNGADIN SUBDIVISION</t>
  </si>
  <si>
    <t xml:space="preserve">VA2187335   </t>
  </si>
  <si>
    <t>FREEZELAND MANOR SUBDIVISION</t>
  </si>
  <si>
    <t xml:space="preserve">VA2187406   </t>
  </si>
  <si>
    <t>FRONT ROYAL, TOWN OF</t>
  </si>
  <si>
    <t>8-21-26, updated to none, previously voluntary, 8-10-26 - uipdated to voluntary. Previous: none via survey</t>
  </si>
  <si>
    <t xml:space="preserve">VA2187515   </t>
  </si>
  <si>
    <t>HIDDEN SPRINGS SENIOR LIVING FACILITY</t>
  </si>
  <si>
    <t xml:space="preserve">VA2187522   </t>
  </si>
  <si>
    <t>HIGH KNOB</t>
  </si>
  <si>
    <t xml:space="preserve">VA2187590   </t>
  </si>
  <si>
    <t>JACKSON`S MEADOW</t>
  </si>
  <si>
    <t xml:space="preserve">VA2187623   </t>
  </si>
  <si>
    <t>ST ANNES LOVING ARMS</t>
  </si>
  <si>
    <t xml:space="preserve">VA2187754   </t>
  </si>
  <si>
    <t>SHENANDOAH RIVER ESTATES</t>
  </si>
  <si>
    <t xml:space="preserve">VA2187812   </t>
  </si>
  <si>
    <t>SHENANDOAH SHORES SUBDIVISION</t>
  </si>
  <si>
    <t>BUENA VISTA CITY</t>
  </si>
  <si>
    <t xml:space="preserve">VA2530125   </t>
  </si>
  <si>
    <t>BUENA VISTA, CITY OF</t>
  </si>
  <si>
    <t>Buena Vista</t>
  </si>
  <si>
    <t>CHARLOTTESVILLE CITY</t>
  </si>
  <si>
    <t xml:space="preserve">VA2540500   </t>
  </si>
  <si>
    <t>CHARLOTTESVILLE, CITY OF</t>
  </si>
  <si>
    <t xml:space="preserve">VA2560100   </t>
  </si>
  <si>
    <t>CLIFTON FORGE, TOWN OF</t>
  </si>
  <si>
    <t>COVINGTON CITY</t>
  </si>
  <si>
    <t xml:space="preserve">VA2580100   </t>
  </si>
  <si>
    <t>COVINGTON, CITY OF</t>
  </si>
  <si>
    <t>HARRISONBURG CITY</t>
  </si>
  <si>
    <t xml:space="preserve">VA2660345   </t>
  </si>
  <si>
    <t>HARRISONBURG, CITY OF</t>
  </si>
  <si>
    <t xml:space="preserve">Public Utilities Conservation Efforts | City of Harrisonburg, VA - 8-20-26 Notes: We are under voluntary only as a courtesy that DEQ has a warning for the area.  
Otherwise, the HPU system has not need for water conservation
</t>
  </si>
  <si>
    <t>LEXINGTON CITY</t>
  </si>
  <si>
    <t xml:space="preserve">VA2678375   </t>
  </si>
  <si>
    <t>LEXINGTON, CITY OF</t>
  </si>
  <si>
    <t>requested by wholesaler, Maury Service Authority</t>
  </si>
  <si>
    <t>ROANOKE CITY</t>
  </si>
  <si>
    <t xml:space="preserve">VA2770900   </t>
  </si>
  <si>
    <t>WESTERN VIRGINIA WATER AUTHORITY</t>
  </si>
  <si>
    <t>Western VA Water - Water Conservation</t>
  </si>
  <si>
    <t>SALEM CITY</t>
  </si>
  <si>
    <t xml:space="preserve">VA2775300   </t>
  </si>
  <si>
    <t>SALEM, CITY OF</t>
  </si>
  <si>
    <t>Salem VA - Water Conservation</t>
  </si>
  <si>
    <t>STAUNTON CITY</t>
  </si>
  <si>
    <t xml:space="preserve">VA2790600   </t>
  </si>
  <si>
    <t>STAUNTON, CITY OF</t>
  </si>
  <si>
    <t>WAYNESBORO CITY</t>
  </si>
  <si>
    <t xml:space="preserve">VA2820775   </t>
  </si>
  <si>
    <t>WAYNESBORO, CITY OF</t>
  </si>
  <si>
    <t>WINCHESTER CITY</t>
  </si>
  <si>
    <t xml:space="preserve">VA2840500   </t>
  </si>
  <si>
    <t>WINCHESTER, CITY OF</t>
  </si>
  <si>
    <t>ACCOMACK COUNTY</t>
  </si>
  <si>
    <t xml:space="preserve">VA3001028   </t>
  </si>
  <si>
    <t>ACCOMACK MANOR</t>
  </si>
  <si>
    <t xml:space="preserve">VA3001031   </t>
  </si>
  <si>
    <t>SHORE HEALTH AND REHABILITATION CENTER</t>
  </si>
  <si>
    <t xml:space="preserve">VA3001100   </t>
  </si>
  <si>
    <t>CAPTAINS COVE</t>
  </si>
  <si>
    <t xml:space="preserve">VA3001140   </t>
  </si>
  <si>
    <t>TRAILS END</t>
  </si>
  <si>
    <t xml:space="preserve">VA3001175   </t>
  </si>
  <si>
    <t>CHINCOTEAGUE, TOWN OF</t>
  </si>
  <si>
    <t xml:space="preserve">VA3001500   </t>
  </si>
  <si>
    <t>NASA WALLOPS FLIGHT FACILITY</t>
  </si>
  <si>
    <t>updated to public education via survey 8-5</t>
  </si>
  <si>
    <t xml:space="preserve">VA3001600   </t>
  </si>
  <si>
    <t>VIRGINIA LANDING</t>
  </si>
  <si>
    <t xml:space="preserve">VA3001620   </t>
  </si>
  <si>
    <t>ONANCOCK, TOWN OF</t>
  </si>
  <si>
    <t>7-38-26</t>
  </si>
  <si>
    <t xml:space="preserve">VA3001660   </t>
  </si>
  <si>
    <t>PARKSLEY, TOWN OF</t>
  </si>
  <si>
    <t xml:space="preserve">VA3001745   </t>
  </si>
  <si>
    <t>ROLLING ACRES SUBDIVISION</t>
  </si>
  <si>
    <t xml:space="preserve">VA3001833   </t>
  </si>
  <si>
    <t>TANGIER, TOWN OF</t>
  </si>
  <si>
    <t xml:space="preserve">VA3001887   </t>
  </si>
  <si>
    <t>TRIANGLE ENTERPRISES MHP</t>
  </si>
  <si>
    <t>DINWIDDIE COUNTY</t>
  </si>
  <si>
    <t xml:space="preserve">VA3053210   </t>
  </si>
  <si>
    <t>AZZIE MANOR HOME FOR ADULTS</t>
  </si>
  <si>
    <t>added via survey 8-6-26</t>
  </si>
  <si>
    <t xml:space="preserve">VA3053248   </t>
  </si>
  <si>
    <t>CHESDIN MANOR SUBDIVISION</t>
  </si>
  <si>
    <t xml:space="preserve">VA3053280   </t>
  </si>
  <si>
    <t>DCWA CENTRAL</t>
  </si>
  <si>
    <t xml:space="preserve">VA3053650   </t>
  </si>
  <si>
    <t>LEW JONES SUBDIVISION</t>
  </si>
  <si>
    <t xml:space="preserve">VA3053700   </t>
  </si>
  <si>
    <t>MCKENNEY, TOWN OF</t>
  </si>
  <si>
    <t xml:space="preserve">VA3053915   </t>
  </si>
  <si>
    <t>STONY SPRINGS SUBDIVISION</t>
  </si>
  <si>
    <t>GREENSVILLE COUNTY</t>
  </si>
  <si>
    <t xml:space="preserve">VA3081550   </t>
  </si>
  <si>
    <t>GCWSA - JARRATT</t>
  </si>
  <si>
    <t xml:space="preserve">VA3081730   </t>
  </si>
  <si>
    <t>ROLLING ACRES</t>
  </si>
  <si>
    <t>ISLE OF WIGHT COUNTY</t>
  </si>
  <si>
    <t xml:space="preserve">VA3093111   </t>
  </si>
  <si>
    <t>BETHEL HEIGHTS</t>
  </si>
  <si>
    <t xml:space="preserve">VA3093117   </t>
  </si>
  <si>
    <t>CAMPTOWN</t>
  </si>
  <si>
    <t>none</t>
  </si>
  <si>
    <t xml:space="preserve">VA3093120   </t>
  </si>
  <si>
    <t>NORTHERN DEVELOPMENT SERVICE DIST.</t>
  </si>
  <si>
    <t xml:space="preserve">VA3093170   </t>
  </si>
  <si>
    <t>CARRSVILLE</t>
  </si>
  <si>
    <t xml:space="preserve">VA3093190   </t>
  </si>
  <si>
    <t>CLYDES DALE MOBILE COMMUNITY</t>
  </si>
  <si>
    <t xml:space="preserve">VA3093200   </t>
  </si>
  <si>
    <t>DAYS POINT</t>
  </si>
  <si>
    <t xml:space="preserve">VA3093210   </t>
  </si>
  <si>
    <t>DEER RUN</t>
  </si>
  <si>
    <t xml:space="preserve">VA3093220   </t>
  </si>
  <si>
    <t>DUCKS TRAILER COURT</t>
  </si>
  <si>
    <t xml:space="preserve">VA3093260   </t>
  </si>
  <si>
    <t>GATLING POINTE</t>
  </si>
  <si>
    <t xml:space="preserve">VA3093322   </t>
  </si>
  <si>
    <t>LAWNES POINT</t>
  </si>
  <si>
    <t xml:space="preserve">VA3093347   </t>
  </si>
  <si>
    <t>OAKS MOBILE ESTATES</t>
  </si>
  <si>
    <t xml:space="preserve">VA3093380   </t>
  </si>
  <si>
    <t>OWENS SUBDIVISION</t>
  </si>
  <si>
    <t xml:space="preserve">VA3093400   </t>
  </si>
  <si>
    <t>RESCUE WATERWORKS</t>
  </si>
  <si>
    <t xml:space="preserve">VA3093470   </t>
  </si>
  <si>
    <t>RUSHMERE (BURWELL BAY)</t>
  </si>
  <si>
    <t xml:space="preserve">VA3093540   </t>
  </si>
  <si>
    <t>VILLAGES OF SMITHFIELD</t>
  </si>
  <si>
    <t xml:space="preserve">VA3093580   </t>
  </si>
  <si>
    <t>SMITHFIELD HEIGHTS/SANDY MOUNT MANOR</t>
  </si>
  <si>
    <t xml:space="preserve">VA3093640   </t>
  </si>
  <si>
    <t>SMITHFIELD, TOWN OF</t>
  </si>
  <si>
    <t xml:space="preserve">VA3093650   </t>
  </si>
  <si>
    <t>THOMAS PARK COMMUNITY</t>
  </si>
  <si>
    <t xml:space="preserve">VA3093665   </t>
  </si>
  <si>
    <t>TORMENTOR CREEK ESTATES</t>
  </si>
  <si>
    <t xml:space="preserve">VA3093850   </t>
  </si>
  <si>
    <t>WILLING WORKERS CLUB</t>
  </si>
  <si>
    <t xml:space="preserve">VA3093900   </t>
  </si>
  <si>
    <t>WINDSOR, TOWN OF</t>
  </si>
  <si>
    <t xml:space="preserve">VA3093915   </t>
  </si>
  <si>
    <t>WRENNS MILL ESTATES</t>
  </si>
  <si>
    <t xml:space="preserve">VA3093950   </t>
  </si>
  <si>
    <t>ZUNI</t>
  </si>
  <si>
    <t>JAMES CITY COUNTY</t>
  </si>
  <si>
    <t xml:space="preserve">VA3095045   </t>
  </si>
  <si>
    <t>BROOKS` DUPLEXES</t>
  </si>
  <si>
    <t xml:space="preserve">VA3095317   </t>
  </si>
  <si>
    <t>GLENWOOD ACRES-JCSA</t>
  </si>
  <si>
    <t>James City Service Authority</t>
  </si>
  <si>
    <t xml:space="preserve">VA3095320   </t>
  </si>
  <si>
    <t>GREENSPRINGS MOBILE VILLAGE</t>
  </si>
  <si>
    <t xml:space="preserve">VA3095490   </t>
  </si>
  <si>
    <t>JCSA - CENTRAL SYSTEM</t>
  </si>
  <si>
    <t xml:space="preserve">VA3095528   </t>
  </si>
  <si>
    <t>KINGS VILLAGE - JCSA</t>
  </si>
  <si>
    <t xml:space="preserve">VA3095590   </t>
  </si>
  <si>
    <t>HEATHS MOBILE HOMES</t>
  </si>
  <si>
    <t xml:space="preserve">VA3095700   </t>
  </si>
  <si>
    <t>MOBILE ESTATES</t>
  </si>
  <si>
    <t xml:space="preserve">VA3095750   </t>
  </si>
  <si>
    <t>RACEFIELD - JCSA</t>
  </si>
  <si>
    <t xml:space="preserve">VA3095760   </t>
  </si>
  <si>
    <t>RETREAT (JCSA)</t>
  </si>
  <si>
    <t xml:space="preserve">VA3095858   </t>
  </si>
  <si>
    <t>WARE CREEK MANOR - JCSA</t>
  </si>
  <si>
    <t xml:space="preserve">VA3095862   </t>
  </si>
  <si>
    <t>WEXFORD HILLS - JCSA</t>
  </si>
  <si>
    <t>NORTHAMPTON COUNTY</t>
  </si>
  <si>
    <t xml:space="preserve">VA3131008   </t>
  </si>
  <si>
    <t>ARLINGTON PLANTATION</t>
  </si>
  <si>
    <t xml:space="preserve">VA3131061   </t>
  </si>
  <si>
    <t>BAYVIEW</t>
  </si>
  <si>
    <t xml:space="preserve">VA3131120   </t>
  </si>
  <si>
    <t>CAPE CHARLES, TOWN OF</t>
  </si>
  <si>
    <t>Virginia American Water - doing Public Education</t>
  </si>
  <si>
    <t xml:space="preserve">VA3131200   </t>
  </si>
  <si>
    <t>EASTVILLE, TOWN OF</t>
  </si>
  <si>
    <t xml:space="preserve">VA3131210   </t>
  </si>
  <si>
    <t>EXMORE, TOWN OF</t>
  </si>
  <si>
    <t xml:space="preserve">VA3131300   </t>
  </si>
  <si>
    <t>HOLIDAY ACRES MOBILE HOME PARK</t>
  </si>
  <si>
    <t xml:space="preserve">VA3131302   </t>
  </si>
  <si>
    <t>KIPTOPEKE INN</t>
  </si>
  <si>
    <t xml:space="preserve">VA3131554   </t>
  </si>
  <si>
    <t>NORTHAMPTON COUNTY GOVERNMENT COMPLEX</t>
  </si>
  <si>
    <t xml:space="preserve">VA3131851   </t>
  </si>
  <si>
    <t>STANLEY MOBILE HOME PARK - NORTH</t>
  </si>
  <si>
    <t xml:space="preserve">VA3131852   </t>
  </si>
  <si>
    <t>STANLEY MOBILE HOME PARK - SOUTH</t>
  </si>
  <si>
    <t>PRINCE GEORGE COUNTY</t>
  </si>
  <si>
    <t xml:space="preserve">VA3149050   </t>
  </si>
  <si>
    <t>BEXLEY PARK</t>
  </si>
  <si>
    <t xml:space="preserve">VA3149163   </t>
  </si>
  <si>
    <t>CEDARWOOD</t>
  </si>
  <si>
    <t xml:space="preserve">VA3149247   </t>
  </si>
  <si>
    <t>FT GREGG-ADAMS (FT LEE)</t>
  </si>
  <si>
    <t xml:space="preserve">VA3149510   </t>
  </si>
  <si>
    <t>CLAYTON MANNING MOBILE HOME ESTATES</t>
  </si>
  <si>
    <t xml:space="preserve">VA3149620   </t>
  </si>
  <si>
    <t>PRINCE GEORGE WOODS ESTATES</t>
  </si>
  <si>
    <t xml:space="preserve">VA3149700   </t>
  </si>
  <si>
    <t>PUDDLEDOCK ROAD</t>
  </si>
  <si>
    <t xml:space="preserve">VA3149840   </t>
  </si>
  <si>
    <t>RIVERS EDGE SUBDIVISION</t>
  </si>
  <si>
    <t xml:space="preserve">VA3149950   </t>
  </si>
  <si>
    <t>WILDWOOD FARMS</t>
  </si>
  <si>
    <t xml:space="preserve">VA3149960   </t>
  </si>
  <si>
    <t>CLAYTON WHISPERING WINDS MHE</t>
  </si>
  <si>
    <t>SOUTHAMPTON COUNTY</t>
  </si>
  <si>
    <t xml:space="preserve">VA3175100   </t>
  </si>
  <si>
    <t>BOYKINS-BRANCHVILLE SYSTEM</t>
  </si>
  <si>
    <t>public education 8-10-26</t>
  </si>
  <si>
    <t xml:space="preserve">VA3175170   </t>
  </si>
  <si>
    <t>CAPRON, TOWN OF</t>
  </si>
  <si>
    <t xml:space="preserve">VA3175220   </t>
  </si>
  <si>
    <t>COURTLAND, TOWN OF</t>
  </si>
  <si>
    <t xml:space="preserve">VA3175282   </t>
  </si>
  <si>
    <t>DARDEN`S MILL ESTATES</t>
  </si>
  <si>
    <t xml:space="preserve">VA3175300   </t>
  </si>
  <si>
    <t>DREWRYVILLE</t>
  </si>
  <si>
    <t xml:space="preserve">VA3175340   </t>
  </si>
  <si>
    <t>EDGEHILL</t>
  </si>
  <si>
    <t xml:space="preserve">VA3175400   </t>
  </si>
  <si>
    <t>TOWN OF IVOR</t>
  </si>
  <si>
    <t xml:space="preserve">VA3175461   </t>
  </si>
  <si>
    <t>KINGSDALE - MOSELEY</t>
  </si>
  <si>
    <t xml:space="preserve">VA3175500   </t>
  </si>
  <si>
    <t>NEWSOMS TOWN OF</t>
  </si>
  <si>
    <t xml:space="preserve">VA3175520   </t>
  </si>
  <si>
    <t>NOTTOWAY GARDENS</t>
  </si>
  <si>
    <t xml:space="preserve">VA3175530   </t>
  </si>
  <si>
    <t>NOTTOWAY SHORES</t>
  </si>
  <si>
    <t xml:space="preserve">VA3175600   </t>
  </si>
  <si>
    <t>SOUTHAMPTON JAIL FARM</t>
  </si>
  <si>
    <t xml:space="preserve">VA3175650   </t>
  </si>
  <si>
    <t>SCOTTSWOOD</t>
  </si>
  <si>
    <t xml:space="preserve">VA3175690   </t>
  </si>
  <si>
    <t>SEDLEY</t>
  </si>
  <si>
    <t xml:space="preserve">VA3175710   </t>
  </si>
  <si>
    <t>SILVERLEAF CORP</t>
  </si>
  <si>
    <t xml:space="preserve">VA3175730   </t>
  </si>
  <si>
    <t>DEERFIELD CORRECTIONAL CENTER</t>
  </si>
  <si>
    <t xml:space="preserve">VA3175750   </t>
  </si>
  <si>
    <t>SOUTHAMPTON MEADOWS</t>
  </si>
  <si>
    <t xml:space="preserve">VA3175800   </t>
  </si>
  <si>
    <t>FIELDCREST MANUFACTURED HOME COMMUNITY</t>
  </si>
  <si>
    <t xml:space="preserve">VA3175860   </t>
  </si>
  <si>
    <t>WHITE TAIL RESORT</t>
  </si>
  <si>
    <t>SURRY COUNTY</t>
  </si>
  <si>
    <t xml:space="preserve">VA3181250   </t>
  </si>
  <si>
    <t>CLAREMONT, TOWN OF</t>
  </si>
  <si>
    <t xml:space="preserve">VA3181400   </t>
  </si>
  <si>
    <t>DENDRON, TOWN OF</t>
  </si>
  <si>
    <t xml:space="preserve">VA3181500   </t>
  </si>
  <si>
    <t>GUILFORD HEIGHTS SUBDIVISION</t>
  </si>
  <si>
    <t xml:space="preserve">VA3181650   </t>
  </si>
  <si>
    <t>POOLES MOBILE HOME PARK</t>
  </si>
  <si>
    <t xml:space="preserve">VA3181700   </t>
  </si>
  <si>
    <t>SCOTTLAND RIVERVIEW WATER SUPPLY</t>
  </si>
  <si>
    <t>Updated 7-29-26</t>
  </si>
  <si>
    <t xml:space="preserve">VA3181850   </t>
  </si>
  <si>
    <t>SURRY, TOWN OF</t>
  </si>
  <si>
    <t>updated 8-10-26</t>
  </si>
  <si>
    <t>SUSSEX COUNTY</t>
  </si>
  <si>
    <t xml:space="preserve">VA3183590   </t>
  </si>
  <si>
    <t>NORTHEAST REGIONAL WATER SYSTEMS</t>
  </si>
  <si>
    <t xml:space="preserve">VA3183750   </t>
  </si>
  <si>
    <t>STONY CREEK, TOWN OF</t>
  </si>
  <si>
    <t xml:space="preserve">VA3183820   </t>
  </si>
  <si>
    <t>BIRCH ISLAND APARTMENTS</t>
  </si>
  <si>
    <t xml:space="preserve">VA3183900   </t>
  </si>
  <si>
    <t>WAKEFIELD, TOWN OF</t>
  </si>
  <si>
    <t xml:space="preserve">VA3183950   </t>
  </si>
  <si>
    <t>WAVERLY, TOWN OF</t>
  </si>
  <si>
    <t>YORK COUNTY</t>
  </si>
  <si>
    <t xml:space="preserve">VA3199200   </t>
  </si>
  <si>
    <t>CARVER GARDENS</t>
  </si>
  <si>
    <t xml:space="preserve">VA3199210   </t>
  </si>
  <si>
    <t>CHEATHAM ANNEX</t>
  </si>
  <si>
    <t xml:space="preserve">VA3199380   </t>
  </si>
  <si>
    <t>LIGHTFOOT SYSTEM</t>
  </si>
  <si>
    <t>Newport News Waterworks</t>
  </si>
  <si>
    <t xml:space="preserve">VA3199500   </t>
  </si>
  <si>
    <t>YORKTOWN NAVAL WEAPONS STATION</t>
  </si>
  <si>
    <t xml:space="preserve">VA3199510   </t>
  </si>
  <si>
    <t>NELSON PARK</t>
  </si>
  <si>
    <t xml:space="preserve">VA3199700   </t>
  </si>
  <si>
    <t>QUEENS LAKE SYSTEM</t>
  </si>
  <si>
    <t xml:space="preserve">VA3199995   </t>
  </si>
  <si>
    <t>YORK TERRACE SYSTEM</t>
  </si>
  <si>
    <t>CHESAPEAKE CITY</t>
  </si>
  <si>
    <t xml:space="preserve">VA3550050   </t>
  </si>
  <si>
    <t>CITY OF CHESAPEAKE - WESTERN BRANCH SYS</t>
  </si>
  <si>
    <t xml:space="preserve">VA3550051   </t>
  </si>
  <si>
    <t>CITY OF CHESAPEAKE - NORTHWEST RIVER SYS</t>
  </si>
  <si>
    <t>added via survey 8-21-26</t>
  </si>
  <si>
    <t xml:space="preserve">VA3550620   </t>
  </si>
  <si>
    <t>NAVAL SUPPORT ACTIVITY-NW</t>
  </si>
  <si>
    <t xml:space="preserve">VA3550750   </t>
  </si>
  <si>
    <t>ST. BRIDES CORRECTIONAL CENTER</t>
  </si>
  <si>
    <t xml:space="preserve">VA3550775   </t>
  </si>
  <si>
    <t>SUNRAY ARTESIAN WATER SUPPLY</t>
  </si>
  <si>
    <t xml:space="preserve">VA3550800   </t>
  </si>
  <si>
    <t>SUNRAY WATER CO., INC.</t>
  </si>
  <si>
    <t>COLONIAL HEIGHTS CITY</t>
  </si>
  <si>
    <t xml:space="preserve">VA3570150   </t>
  </si>
  <si>
    <t>COLONIAL HEIGHTS, CITY OF</t>
  </si>
  <si>
    <t>EMPORIA CITY</t>
  </si>
  <si>
    <t xml:space="preserve">VA3595250   </t>
  </si>
  <si>
    <t>EMPORIA, CITY OF</t>
  </si>
  <si>
    <t>FRANKLIN CITY</t>
  </si>
  <si>
    <t xml:space="preserve">VA3620350   </t>
  </si>
  <si>
    <t>FRANKLIN, CITY OF</t>
  </si>
  <si>
    <t>HAMPTON CITY</t>
  </si>
  <si>
    <t xml:space="preserve">VA3650150   </t>
  </si>
  <si>
    <t>FORT MONROE</t>
  </si>
  <si>
    <t xml:space="preserve">VA3650350   </t>
  </si>
  <si>
    <t>LANGLEY AIR FORCE BASE</t>
  </si>
  <si>
    <t>HOPEWELL CITY</t>
  </si>
  <si>
    <t xml:space="preserve">VA3670800   </t>
  </si>
  <si>
    <t>VIRGINIA-AMERICAN WATER CO.</t>
  </si>
  <si>
    <t>NEWPORT NEWS CITY</t>
  </si>
  <si>
    <t xml:space="preserve">VA3700100   </t>
  </si>
  <si>
    <t>FORT EUSTIS</t>
  </si>
  <si>
    <t xml:space="preserve">VA3700500   </t>
  </si>
  <si>
    <t>NEWPORT NEWS, CITY OF</t>
  </si>
  <si>
    <t>NORFOLK CITY</t>
  </si>
  <si>
    <t xml:space="preserve">VA3710050   </t>
  </si>
  <si>
    <t>NAVAL STATION NORFOLK</t>
  </si>
  <si>
    <t xml:space="preserve">VA3710100   </t>
  </si>
  <si>
    <t>NORFOLK, CITY OF</t>
  </si>
  <si>
    <t xml:space="preserve">VA3710850   </t>
  </si>
  <si>
    <t>NSA HAMPTON ROADS, MAIN BASE</t>
  </si>
  <si>
    <t>PETERSBURG CITY</t>
  </si>
  <si>
    <t xml:space="preserve">VA3730750   </t>
  </si>
  <si>
    <t>PETERSBURG, CITY OF</t>
  </si>
  <si>
    <t>PORTSMOUTH CITY</t>
  </si>
  <si>
    <t xml:space="preserve">VA3740500   </t>
  </si>
  <si>
    <t>NAVAL SUPPORT ACTIVITY PORTSMOUTH</t>
  </si>
  <si>
    <t xml:space="preserve">VA3740600   </t>
  </si>
  <si>
    <t>PORTSMOUTH, CITY OF</t>
  </si>
  <si>
    <t xml:space="preserve">VA3740650   </t>
  </si>
  <si>
    <t>NSA HAMPTON ROADS, PORTSMOUTH ANNEX</t>
  </si>
  <si>
    <t>SUFFOLK CITY</t>
  </si>
  <si>
    <t xml:space="preserve">VA3800075   </t>
  </si>
  <si>
    <t>MURPHY'S MILL ROAD</t>
  </si>
  <si>
    <t xml:space="preserve">VA3800805   </t>
  </si>
  <si>
    <t>SUFFOLK, CITY OF</t>
  </si>
  <si>
    <t xml:space="preserve">VA3800880   </t>
  </si>
  <si>
    <t>WHALEYVILLE WATER WKS</t>
  </si>
  <si>
    <t>VIRGINIA BEACH CITY</t>
  </si>
  <si>
    <t xml:space="preserve">VA3810195   </t>
  </si>
  <si>
    <t>DAM NECK - U.S. NAVY</t>
  </si>
  <si>
    <t xml:space="preserve">VA3810210   </t>
  </si>
  <si>
    <t>FORT STORY</t>
  </si>
  <si>
    <t xml:space="preserve">VA3810340   </t>
  </si>
  <si>
    <t>LITTLE CREEK AMPHIBIOUS BASE - U.S. NAVY</t>
  </si>
  <si>
    <t xml:space="preserve">VA3810430   </t>
  </si>
  <si>
    <t>N A S OCEANA</t>
  </si>
  <si>
    <t xml:space="preserve">VA3810900   </t>
  </si>
  <si>
    <t>VIRGINIA BEACH, CITY OF</t>
  </si>
  <si>
    <t>WILLIAMSBURG CITY</t>
  </si>
  <si>
    <t xml:space="preserve">VA3830850   </t>
  </si>
  <si>
    <t>WILLIAMSBURG, CITY OF</t>
  </si>
  <si>
    <t>CHARLES CITY COUNTY</t>
  </si>
  <si>
    <t xml:space="preserve">VA4036280   </t>
  </si>
  <si>
    <t>GLENDALE ACRES</t>
  </si>
  <si>
    <t xml:space="preserve">VA4036500   </t>
  </si>
  <si>
    <t>MT ZION/RUSTIC AREA</t>
  </si>
  <si>
    <t>marked as voluntary survey 8-10-26</t>
  </si>
  <si>
    <t xml:space="preserve">VA4036800   </t>
  </si>
  <si>
    <t>SIGN POST ESTATES</t>
  </si>
  <si>
    <t xml:space="preserve">VA4036860   </t>
  </si>
  <si>
    <t>TREVORS BEND</t>
  </si>
  <si>
    <t xml:space="preserve">VA4036900   </t>
  </si>
  <si>
    <t>WAYSIDE AREA</t>
  </si>
  <si>
    <t>8-10-26: voluntary via survey. Previously: none via survey</t>
  </si>
  <si>
    <t>CHESTERFIELD COUNTY</t>
  </si>
  <si>
    <t xml:space="preserve">VA4041035   </t>
  </si>
  <si>
    <t>APPOMATTOX RIVER WATER AUTHORITY</t>
  </si>
  <si>
    <t xml:space="preserve">VA4041825   </t>
  </si>
  <si>
    <t>CENTRAL VIRGINIA CORR. UNIT NO. 13</t>
  </si>
  <si>
    <t xml:space="preserve">VA4041845   </t>
  </si>
  <si>
    <t>CHESTERFIELD CO CENTRAL WATER SYSTEM</t>
  </si>
  <si>
    <t>8/14/26: confirmed no extraordinary measures, false survey result. Previous note: James River Regional Flow Management Plan- stream flow now above trigger levels. voluntary restrictions lifted.</t>
  </si>
  <si>
    <t>ESSEX COUNTY</t>
  </si>
  <si>
    <t xml:space="preserve">VA4057150   </t>
  </si>
  <si>
    <t>COTTAGE ROW</t>
  </si>
  <si>
    <t xml:space="preserve">VA4057200   </t>
  </si>
  <si>
    <t>COLEMANS ISLAND</t>
  </si>
  <si>
    <t xml:space="preserve">VA4057250   </t>
  </si>
  <si>
    <t>DAINGERFIELD SUBDIVISION</t>
  </si>
  <si>
    <t xml:space="preserve">VA4057400   </t>
  </si>
  <si>
    <t>GWYNNFIELD SUBDIVISION</t>
  </si>
  <si>
    <t xml:space="preserve">VA4057566   </t>
  </si>
  <si>
    <t>MARYFIELD SUB.</t>
  </si>
  <si>
    <t xml:space="preserve">VA4057568   </t>
  </si>
  <si>
    <t>MILLERS SQUARE</t>
  </si>
  <si>
    <t xml:space="preserve">VA4057680   </t>
  </si>
  <si>
    <t>RIVERDALE SUBDIVISION</t>
  </si>
  <si>
    <t>Virginia American Water</t>
  </si>
  <si>
    <t xml:space="preserve">VA4057750   </t>
  </si>
  <si>
    <t>VA AMERICAN SOUTH HILL BANKS</t>
  </si>
  <si>
    <t xml:space="preserve">VA4057800   </t>
  </si>
  <si>
    <t>TAPPAHANNOCK, TOWN OF</t>
  </si>
  <si>
    <t>https://tappahannock-va.gov/news-and-notices/Voluntary-water-conservation-notice/</t>
  </si>
  <si>
    <t xml:space="preserve">VA4057900   </t>
  </si>
  <si>
    <t>RIVERVIEW MOBILE ESTATES</t>
  </si>
  <si>
    <t>GLOUCESTER COUNTY</t>
  </si>
  <si>
    <t xml:space="preserve">VA4073311   </t>
  </si>
  <si>
    <t>GLOUCESTER COUNTY WATER SYSTEM</t>
  </si>
  <si>
    <t xml:space="preserve">VA4073510   </t>
  </si>
  <si>
    <t>LAURELWOOD ESTATES TRAILER PK</t>
  </si>
  <si>
    <t xml:space="preserve">VA4073735   </t>
  </si>
  <si>
    <t>R&amp;L TRAILER PARK</t>
  </si>
  <si>
    <t xml:space="preserve">VA4073800   </t>
  </si>
  <si>
    <t>WATERVIEW MOBILE HOME PARK</t>
  </si>
  <si>
    <t>GOOCHLAND COUNTY</t>
  </si>
  <si>
    <t xml:space="preserve">VA4075100   </t>
  </si>
  <si>
    <t>CROZIER</t>
  </si>
  <si>
    <t>Updated via Survey 7-29-26</t>
  </si>
  <si>
    <t xml:space="preserve">VA4075280   </t>
  </si>
  <si>
    <t>GOOCHLAND COURTHOUSE</t>
  </si>
  <si>
    <t>James River Regional Flow Management Plan- stream flow now above trigger levels. voluntary restrictions lifted.</t>
  </si>
  <si>
    <t xml:space="preserve">VA4075283   </t>
  </si>
  <si>
    <t>EASTERN GOOCHLAND CENTRAL WATER SYSTEM</t>
  </si>
  <si>
    <t xml:space="preserve">VA4075400   </t>
  </si>
  <si>
    <t>JAMES RIVER ESTATES</t>
  </si>
  <si>
    <t xml:space="preserve">VA4075500   </t>
  </si>
  <si>
    <t>MANAKIN FARMS</t>
  </si>
  <si>
    <t xml:space="preserve">VA4075520   </t>
  </si>
  <si>
    <t>CHELSEA REHABILITATION AND HEALTHCARE</t>
  </si>
  <si>
    <t xml:space="preserve">VA4075630   </t>
  </si>
  <si>
    <t>PAGEBROOK</t>
  </si>
  <si>
    <t xml:space="preserve">VA4075680   </t>
  </si>
  <si>
    <t>RIVER OAKS</t>
  </si>
  <si>
    <t>8-10-26: updated from public education to none via survey. Previous:Updated via survey 7-29-26</t>
  </si>
  <si>
    <t xml:space="preserve">VA4075735   </t>
  </si>
  <si>
    <t>JAMES RIVER CORRECTIONAL CTR</t>
  </si>
  <si>
    <t>HANOVER COUNTY</t>
  </si>
  <si>
    <t xml:space="preserve">VA4085047   </t>
  </si>
  <si>
    <t>AVONDALE</t>
  </si>
  <si>
    <t xml:space="preserve">VA4085140   </t>
  </si>
  <si>
    <t>CHERRYDALE SUBDIVISION</t>
  </si>
  <si>
    <t xml:space="preserve">VA4085155   </t>
  </si>
  <si>
    <t>COLONIAL FOREST</t>
  </si>
  <si>
    <t xml:space="preserve">VA4085200   </t>
  </si>
  <si>
    <t>DIANNE RIDGE</t>
  </si>
  <si>
    <t xml:space="preserve">VA4085320   </t>
  </si>
  <si>
    <t>GEORGETOWN SUBDIVISION</t>
  </si>
  <si>
    <t xml:space="preserve">VA4085350   </t>
  </si>
  <si>
    <t>HANOVER FARMS</t>
  </si>
  <si>
    <t xml:space="preserve">VA4085390   </t>
  </si>
  <si>
    <t>HIGH POINT FARMS NO. 1</t>
  </si>
  <si>
    <t xml:space="preserve">VA4085398   </t>
  </si>
  <si>
    <t>HANOVER SUBURBAN WATER SYSTEM</t>
  </si>
  <si>
    <t>James River Regional Flow Management Plan- stream flow now above trigger levels. voluntary restrictions lifted. --- Survey response 8-6-26 indicates voluntary measures still in place - marked as none 8-21-26 survey</t>
  </si>
  <si>
    <t xml:space="preserve">VA4085415   </t>
  </si>
  <si>
    <t>HOLLY RIDGE no1</t>
  </si>
  <si>
    <t xml:space="preserve">VA4085525   </t>
  </si>
  <si>
    <t>MAYFIELD FARMS</t>
  </si>
  <si>
    <t xml:space="preserve">VA4085550   </t>
  </si>
  <si>
    <t>MOUNTAIN RUN</t>
  </si>
  <si>
    <t>updated via survey 8-7-26</t>
  </si>
  <si>
    <t xml:space="preserve">VA4085630   </t>
  </si>
  <si>
    <t>OAK HILL ESTATES</t>
  </si>
  <si>
    <t xml:space="preserve">VA4085700   </t>
  </si>
  <si>
    <t>RAINIER ESTATES</t>
  </si>
  <si>
    <t xml:space="preserve">VA4085740   </t>
  </si>
  <si>
    <t>RURAL POINT CENTRAL</t>
  </si>
  <si>
    <t xml:space="preserve">VA4085744   </t>
  </si>
  <si>
    <t>SCOTS LANDING</t>
  </si>
  <si>
    <t>no restrictions per operator</t>
  </si>
  <si>
    <t xml:space="preserve">VA4085750   </t>
  </si>
  <si>
    <t>SINCLAIR MANOR</t>
  </si>
  <si>
    <t xml:space="preserve">VA4085770   </t>
  </si>
  <si>
    <t>SPRING MEADOWS-MEADOW GATE</t>
  </si>
  <si>
    <t xml:space="preserve">VA4085902   </t>
  </si>
  <si>
    <t>WALNUT GROVE NO 1</t>
  </si>
  <si>
    <t>HENRICO COUNTY</t>
  </si>
  <si>
    <t xml:space="preserve">VA4087125   </t>
  </si>
  <si>
    <t>HENRICO COUNTY WATER SYSTEM</t>
  </si>
  <si>
    <t>KING AND QUEEN COUNTY</t>
  </si>
  <si>
    <t xml:space="preserve">VA4097720   </t>
  </si>
  <si>
    <t>TUCKER RECREATION PARK</t>
  </si>
  <si>
    <t xml:space="preserve">VA4097800   </t>
  </si>
  <si>
    <t>WALKERTON WATER SYSTEM, INC.</t>
  </si>
  <si>
    <t xml:space="preserve">VA4097850   </t>
  </si>
  <si>
    <t>WESTMORELAND SUBDIVISION</t>
  </si>
  <si>
    <t>8-10-26: changed from voluntary to none via survey 8-10-26. Previous note: updated via survey</t>
  </si>
  <si>
    <t>KING WILLIAM COUNTY</t>
  </si>
  <si>
    <t xml:space="preserve">VA4101030   </t>
  </si>
  <si>
    <t>BLACK CREEK SUBDIVISION</t>
  </si>
  <si>
    <t xml:space="preserve">VA4101060   </t>
  </si>
  <si>
    <t>BRAXTONS LANDING</t>
  </si>
  <si>
    <t>updated per survey 8-21-26 - marked as voluntary - needs follow up per previous note from 8-20-26no restrictions per operator</t>
  </si>
  <si>
    <t xml:space="preserve">VA4101097   </t>
  </si>
  <si>
    <t>CEDAR CREST</t>
  </si>
  <si>
    <t xml:space="preserve">VA4101110   </t>
  </si>
  <si>
    <t>CENTRAL GARAGE WATER SYSTEM</t>
  </si>
  <si>
    <t xml:space="preserve">VA4101500   </t>
  </si>
  <si>
    <t>MARLE HILL SUBDIVISION</t>
  </si>
  <si>
    <t xml:space="preserve">VA4101503   </t>
  </si>
  <si>
    <t>MARLE HILL SECTION 3</t>
  </si>
  <si>
    <t xml:space="preserve">VA4101550   </t>
  </si>
  <si>
    <t>MT. OLIVE CHURCH COMM. WELL CO</t>
  </si>
  <si>
    <t xml:space="preserve">VA4101600   </t>
  </si>
  <si>
    <t>OAK SPRINGS</t>
  </si>
  <si>
    <t xml:space="preserve">VA4101800   </t>
  </si>
  <si>
    <t>VENTER HEIGHTS SUBDIVISION</t>
  </si>
  <si>
    <t xml:space="preserve">VA4101900   </t>
  </si>
  <si>
    <t>WEST POINT, TOWN OF</t>
  </si>
  <si>
    <t xml:space="preserve">VA4101950   </t>
  </si>
  <si>
    <t>WOODRUFF SUBDIVISION</t>
  </si>
  <si>
    <t>LANCASTER COUNTY</t>
  </si>
  <si>
    <t xml:space="preserve">VA4103100   </t>
  </si>
  <si>
    <t>BALL POINT</t>
  </si>
  <si>
    <t xml:space="preserve">VA4103130   </t>
  </si>
  <si>
    <t>BLACK STUMP</t>
  </si>
  <si>
    <t xml:space="preserve">VA4103200   </t>
  </si>
  <si>
    <t>CHURCHFIELDS</t>
  </si>
  <si>
    <t xml:space="preserve">VA4103225   </t>
  </si>
  <si>
    <t>CORBIN - LEWIS ESTATES</t>
  </si>
  <si>
    <t xml:space="preserve">VA4103230   </t>
  </si>
  <si>
    <t>CORROTOMAN BY THE BAY</t>
  </si>
  <si>
    <t xml:space="preserve">VA4103245   </t>
  </si>
  <si>
    <t>COTTAGES AT THE GOLDEN EAGLE</t>
  </si>
  <si>
    <t>8-10-26 updated to voluntary. Previously: none via survey 8-3-26</t>
  </si>
  <si>
    <t xml:space="preserve">VA4103250   </t>
  </si>
  <si>
    <t>COVE COLONY</t>
  </si>
  <si>
    <t xml:space="preserve">VA4103338   </t>
  </si>
  <si>
    <t>FOREST HILLS SUBD</t>
  </si>
  <si>
    <t xml:space="preserve">VA4103350   </t>
  </si>
  <si>
    <t>FOXWELLS</t>
  </si>
  <si>
    <t xml:space="preserve">VA4103375   </t>
  </si>
  <si>
    <t>GRANVILLE BAY SUBDIVISION</t>
  </si>
  <si>
    <t>8-10-26: marked as none. Previously public education. added via survey 8-7-26</t>
  </si>
  <si>
    <t xml:space="preserve">VA4103500   </t>
  </si>
  <si>
    <t>HERITAGE POINT</t>
  </si>
  <si>
    <t>8-10-26: updated to none via survey. previous: Email to customers directing them to drought monitoring website and suggested various methods to conserve water - Updated to public education 7-29-26 via survey results</t>
  </si>
  <si>
    <t xml:space="preserve">VA4103540   </t>
  </si>
  <si>
    <t>HIGHBANK</t>
  </si>
  <si>
    <t xml:space="preserve">VA4103550   </t>
  </si>
  <si>
    <t>IRVINGTON COMMUNITY OF</t>
  </si>
  <si>
    <t xml:space="preserve">VA4103600   </t>
  </si>
  <si>
    <t>KILMARNOCK, TOWN OF</t>
  </si>
  <si>
    <t>Through Facebook, but didn't see on government website. Encourage Voluntary conservation- no mandatory restrictions</t>
  </si>
  <si>
    <t xml:space="preserve">VA4103630   </t>
  </si>
  <si>
    <t>TARTAN</t>
  </si>
  <si>
    <t xml:space="preserve">VA4103680   </t>
  </si>
  <si>
    <t>LANCASTER COURTHOUSE</t>
  </si>
  <si>
    <t xml:space="preserve">VA4103710   </t>
  </si>
  <si>
    <t>LANCASTER SHORES</t>
  </si>
  <si>
    <t xml:space="preserve">VA4103750   </t>
  </si>
  <si>
    <t>LAUREL POINT</t>
  </si>
  <si>
    <t xml:space="preserve">VA4103800   </t>
  </si>
  <si>
    <t>LIVELY, COMMUNITY OF</t>
  </si>
  <si>
    <t xml:space="preserve">VA4103817   </t>
  </si>
  <si>
    <t>MILBURN SUBDIVISION</t>
  </si>
  <si>
    <t xml:space="preserve">VA4103820   </t>
  </si>
  <si>
    <t>MOSQUITO POINT</t>
  </si>
  <si>
    <t xml:space="preserve">VA4103825   </t>
  </si>
  <si>
    <t>SLOOP POINTE</t>
  </si>
  <si>
    <t xml:space="preserve">VA4103830   </t>
  </si>
  <si>
    <t>WEEMS</t>
  </si>
  <si>
    <t xml:space="preserve">VA4103870   </t>
  </si>
  <si>
    <t>RAPPAHANNOCK WESTMINSTER CANTERBURY</t>
  </si>
  <si>
    <t xml:space="preserve">VA4103947   </t>
  </si>
  <si>
    <t>VINEYARD GROVE</t>
  </si>
  <si>
    <t xml:space="preserve">VA4103950   </t>
  </si>
  <si>
    <t>WAVERLY SUBDIVISION</t>
  </si>
  <si>
    <t xml:space="preserve">VA4103980   </t>
  </si>
  <si>
    <t>WHITE STONE</t>
  </si>
  <si>
    <t xml:space="preserve">VA4103985   </t>
  </si>
  <si>
    <t>WINDMILL POINT</t>
  </si>
  <si>
    <t>MATHEWS COUNTY</t>
  </si>
  <si>
    <t xml:space="preserve">VA4115350   </t>
  </si>
  <si>
    <t>GWYNNS ISLAND CONDO</t>
  </si>
  <si>
    <t xml:space="preserve">VA4115400   </t>
  </si>
  <si>
    <t>CHESAPEAKE SHORES</t>
  </si>
  <si>
    <t xml:space="preserve">VA4115450   </t>
  </si>
  <si>
    <t>COBBS SHORES</t>
  </si>
  <si>
    <t xml:space="preserve">VA4115455   </t>
  </si>
  <si>
    <t>CRICKET HILL APARTMENTS</t>
  </si>
  <si>
    <t xml:space="preserve">VA4115705   </t>
  </si>
  <si>
    <t>NORTH RIVER PARK</t>
  </si>
  <si>
    <t xml:space="preserve">VA4115740   </t>
  </si>
  <si>
    <t>RIVERSIDE CONVALESCENT CENTER</t>
  </si>
  <si>
    <t>MIDDLESEX COUNTY</t>
  </si>
  <si>
    <t xml:space="preserve">VA4119277   </t>
  </si>
  <si>
    <t>BUSH PARK MOBILE HOME PARK</t>
  </si>
  <si>
    <t xml:space="preserve">VA4119300   </t>
  </si>
  <si>
    <t>CEDAR POINTE</t>
  </si>
  <si>
    <t xml:space="preserve">VA4119405   </t>
  </si>
  <si>
    <t>COVES AT WILTON CREEK</t>
  </si>
  <si>
    <t xml:space="preserve">VA4119515   </t>
  </si>
  <si>
    <t>KILMERS POINT</t>
  </si>
  <si>
    <t xml:space="preserve">VA4119525   </t>
  </si>
  <si>
    <t>LUCYS COVE</t>
  </si>
  <si>
    <t xml:space="preserve">VA4119527   </t>
  </si>
  <si>
    <t>MEADOWS  MOBILE HOME ESTATES</t>
  </si>
  <si>
    <t xml:space="preserve">VA4119535   </t>
  </si>
  <si>
    <t>DOCKSIDE HEALTH &amp; REHAB CENTER</t>
  </si>
  <si>
    <t>added via survey 8-7-26</t>
  </si>
  <si>
    <t xml:space="preserve">VA4119587   </t>
  </si>
  <si>
    <t>MIDDLESEX WATER AUTHORITY</t>
  </si>
  <si>
    <t xml:space="preserve">VA4119600   </t>
  </si>
  <si>
    <t>TOWN OF SALUDA</t>
  </si>
  <si>
    <t xml:space="preserve">VA4119790   </t>
  </si>
  <si>
    <t>URBANNA  HARBOUR, LLC</t>
  </si>
  <si>
    <t xml:space="preserve">VA4119800   </t>
  </si>
  <si>
    <t>TOWN OF URBANNA</t>
  </si>
  <si>
    <t>NEW KENT COUNTY</t>
  </si>
  <si>
    <t xml:space="preserve">VA4127055   </t>
  </si>
  <si>
    <t>BROOKWOOD MANOR</t>
  </si>
  <si>
    <t xml:space="preserve">VA4127075   </t>
  </si>
  <si>
    <t>ROCKAHOCK CAMPGROUNDS, INC</t>
  </si>
  <si>
    <t xml:space="preserve">VA4127115   </t>
  </si>
  <si>
    <t>THE COLONIES</t>
  </si>
  <si>
    <t>added via survey 7-28-2026</t>
  </si>
  <si>
    <t xml:space="preserve">VA4127141   </t>
  </si>
  <si>
    <t>CUMBERLAND HOSPITAL</t>
  </si>
  <si>
    <t xml:space="preserve">VA4127190   </t>
  </si>
  <si>
    <t>CENTRAL WATER SYSTEM</t>
  </si>
  <si>
    <t xml:space="preserve">VA4127198   </t>
  </si>
  <si>
    <t>FIVE LAKES NO 1</t>
  </si>
  <si>
    <t xml:space="preserve">VA4127200   </t>
  </si>
  <si>
    <t>BOTTOMS BRIDGE</t>
  </si>
  <si>
    <t xml:space="preserve">VA4127450   </t>
  </si>
  <si>
    <t>MINITREE GLEN</t>
  </si>
  <si>
    <t xml:space="preserve">VA4127455   </t>
  </si>
  <si>
    <t>LONG ACRES MOBILE HOME PARK</t>
  </si>
  <si>
    <t xml:space="preserve">VA4127530   </t>
  </si>
  <si>
    <t>NEW KENT COURTHOUSE</t>
  </si>
  <si>
    <t xml:space="preserve">VA4127570   </t>
  </si>
  <si>
    <t>PARHAM LANDING</t>
  </si>
  <si>
    <t xml:space="preserve">VA4127635   </t>
  </si>
  <si>
    <t>QUINTON PARK SUBDIVISION</t>
  </si>
  <si>
    <t xml:space="preserve">VA4127800   </t>
  </si>
  <si>
    <t>SHERWOOD ESTATES</t>
  </si>
  <si>
    <t xml:space="preserve">VA4127875   </t>
  </si>
  <si>
    <t>WEDGEWOOD SUBDIVISION</t>
  </si>
  <si>
    <t xml:space="preserve">VA4127885   </t>
  </si>
  <si>
    <t>WHITEHOUSE FARMS</t>
  </si>
  <si>
    <t xml:space="preserve">VA4127895   </t>
  </si>
  <si>
    <t>WINDSOR PARK</t>
  </si>
  <si>
    <t xml:space="preserve">VA4127900   </t>
  </si>
  <si>
    <t>WOOD`S EDGE</t>
  </si>
  <si>
    <t xml:space="preserve">VA4127925   </t>
  </si>
  <si>
    <t>WOODHAVEN SHORES</t>
  </si>
  <si>
    <t>NORTHUMBERLAND COUNTY</t>
  </si>
  <si>
    <t xml:space="preserve">VA4133030   </t>
  </si>
  <si>
    <t>VA AMERICAN WATER BAY HARBOR</t>
  </si>
  <si>
    <t xml:space="preserve">VA4133040   </t>
  </si>
  <si>
    <t>BAY QUARTER SHORES</t>
  </si>
  <si>
    <t xml:space="preserve">VA4133080   </t>
  </si>
  <si>
    <t>BELLS COVE SUBDIVISION</t>
  </si>
  <si>
    <t xml:space="preserve">VA4133100   </t>
  </si>
  <si>
    <t>BON HARBOURS</t>
  </si>
  <si>
    <t xml:space="preserve">VA4133110   </t>
  </si>
  <si>
    <t>BROWNS STORE</t>
  </si>
  <si>
    <t xml:space="preserve">VA4133120   </t>
  </si>
  <si>
    <t>BURGESS</t>
  </si>
  <si>
    <t xml:space="preserve">VA4133160   </t>
  </si>
  <si>
    <t>CALLAO</t>
  </si>
  <si>
    <t xml:space="preserve">VA4133200   </t>
  </si>
  <si>
    <t>CHESAPEAKE BAY ESTATES</t>
  </si>
  <si>
    <t xml:space="preserve">VA4133203   </t>
  </si>
  <si>
    <t>CHESAPEAKE COVE</t>
  </si>
  <si>
    <t xml:space="preserve">VA4133240   </t>
  </si>
  <si>
    <t>DITCHLEY</t>
  </si>
  <si>
    <t>updated via survey</t>
  </si>
  <si>
    <t xml:space="preserve">VA4133280   </t>
  </si>
  <si>
    <t>FLEETON</t>
  </si>
  <si>
    <t xml:space="preserve">VA4133320   </t>
  </si>
  <si>
    <t>GLEBE POINT</t>
  </si>
  <si>
    <t xml:space="preserve">VA4133345   </t>
  </si>
  <si>
    <t>VA AMERICAN WATER GREENFIELD HARBOR I</t>
  </si>
  <si>
    <t xml:space="preserve">VA4133346   </t>
  </si>
  <si>
    <t>VA AMERICAN WATER GREENFIELD HARBOR II</t>
  </si>
  <si>
    <t xml:space="preserve">VA4133360   </t>
  </si>
  <si>
    <t>HEATHSVILLE</t>
  </si>
  <si>
    <t xml:space="preserve">VA4133400   </t>
  </si>
  <si>
    <t>INDIAN CREEK ESTATES</t>
  </si>
  <si>
    <t xml:space="preserve">VA4133415   </t>
  </si>
  <si>
    <t>JETTYS REACH</t>
  </si>
  <si>
    <t xml:space="preserve">VA4133420   </t>
  </si>
  <si>
    <t>VA AMERICAN WATER JETTY'S REACH III</t>
  </si>
  <si>
    <t xml:space="preserve">VA4133440   </t>
  </si>
  <si>
    <t>LEE DALE SHORES</t>
  </si>
  <si>
    <t xml:space="preserve">VA4133480   </t>
  </si>
  <si>
    <t>LEWISETTA</t>
  </si>
  <si>
    <t>updated via survey results 7-29-26</t>
  </si>
  <si>
    <t xml:space="preserve">VA4133520   </t>
  </si>
  <si>
    <t>LOCKSLEY HALL ESTATES</t>
  </si>
  <si>
    <t xml:space="preserve">VA4133560   </t>
  </si>
  <si>
    <t>LOTTSBURG</t>
  </si>
  <si>
    <t xml:space="preserve">VA4133600   </t>
  </si>
  <si>
    <t>VA AMERICAN WATER LUCOM POINT</t>
  </si>
  <si>
    <t xml:space="preserve">VA4133620   </t>
  </si>
  <si>
    <t>MALLARD BAY SUBDIVISION</t>
  </si>
  <si>
    <t xml:space="preserve">VA4133640   </t>
  </si>
  <si>
    <t>NORTHUMBERLAND PLANTATION</t>
  </si>
  <si>
    <t xml:space="preserve">VA4133680   </t>
  </si>
  <si>
    <t>NORTHUMBERLAND SHORES</t>
  </si>
  <si>
    <t xml:space="preserve">VA4133696   </t>
  </si>
  <si>
    <t>PINE HARBOR</t>
  </si>
  <si>
    <t xml:space="preserve">VA4133698   </t>
  </si>
  <si>
    <t>POTOMAC BAY ESTATES</t>
  </si>
  <si>
    <t xml:space="preserve">VA4133720   </t>
  </si>
  <si>
    <t>REEDVILLE, TOWN OF</t>
  </si>
  <si>
    <t xml:space="preserve">VA4133740   </t>
  </si>
  <si>
    <t>REEDVILLE MANOR</t>
  </si>
  <si>
    <t xml:space="preserve">VA4133760   </t>
  </si>
  <si>
    <t>RIVERBEND ESTATES</t>
  </si>
  <si>
    <t xml:space="preserve">VA4133800   </t>
  </si>
  <si>
    <t>SHERWOOD FOREST SHORES</t>
  </si>
  <si>
    <t xml:space="preserve">VA4133822   </t>
  </si>
  <si>
    <t>VA AMERICAN WATER SPRIGGS LANDING</t>
  </si>
  <si>
    <t xml:space="preserve">VA4133850   </t>
  </si>
  <si>
    <t>TOWLES LANDING</t>
  </si>
  <si>
    <t xml:space="preserve">VA4133865   </t>
  </si>
  <si>
    <t>VA AMERICAN WATER UPPER BAY VIEW ESTATES</t>
  </si>
  <si>
    <t xml:space="preserve">VA4133890   </t>
  </si>
  <si>
    <t>WHITE SAND HARBOUR</t>
  </si>
  <si>
    <t xml:space="preserve">VA4133900   </t>
  </si>
  <si>
    <t>WICOMICO CHURCH</t>
  </si>
  <si>
    <t xml:space="preserve">VA4133920   </t>
  </si>
  <si>
    <t>WICOMICO RIDGE</t>
  </si>
  <si>
    <t>POWHATAN COUNTY</t>
  </si>
  <si>
    <t xml:space="preserve">VA4145200   </t>
  </si>
  <si>
    <t>FOUNDERS BRIDGE</t>
  </si>
  <si>
    <t xml:space="preserve">VA4145510   </t>
  </si>
  <si>
    <t>LAKE SHAWNEE ESTATES</t>
  </si>
  <si>
    <t xml:space="preserve">VA4145600   </t>
  </si>
  <si>
    <t>MILL QUARTER PLANTATION</t>
  </si>
  <si>
    <t xml:space="preserve">VA4145675   </t>
  </si>
  <si>
    <t>POWHATAN COURTHOUSE</t>
  </si>
  <si>
    <t xml:space="preserve">VA4145820   </t>
  </si>
  <si>
    <t>TILMANS FARM</t>
  </si>
  <si>
    <t>Sydnor Hydro</t>
  </si>
  <si>
    <t>RICHMOND COUNTY</t>
  </si>
  <si>
    <t xml:space="preserve">VA4159100   </t>
  </si>
  <si>
    <t>BELL ACRES</t>
  </si>
  <si>
    <t xml:space="preserve">VA4159200   </t>
  </si>
  <si>
    <t>HAYNESVILLE CORRECTIONAL CENTER</t>
  </si>
  <si>
    <t xml:space="preserve">VA4159235   </t>
  </si>
  <si>
    <t>FARNHAM MANOR</t>
  </si>
  <si>
    <t xml:space="preserve">VA4159500   </t>
  </si>
  <si>
    <t>LUTTRELLVILLE</t>
  </si>
  <si>
    <t xml:space="preserve">VA4159700   </t>
  </si>
  <si>
    <t>PLEASANT VIEW ESTATES</t>
  </si>
  <si>
    <t xml:space="preserve">VA4159800   </t>
  </si>
  <si>
    <t>SCHOOLHOUSE MEADOWS</t>
  </si>
  <si>
    <t xml:space="preserve">VA4159900   </t>
  </si>
  <si>
    <t>WARSAW, TOWN OF</t>
  </si>
  <si>
    <t>WESTMORELAND COUNTY</t>
  </si>
  <si>
    <t xml:space="preserve">VA4193040   </t>
  </si>
  <si>
    <t>ADAMS GROVE</t>
  </si>
  <si>
    <t xml:space="preserve">VA4193080   </t>
  </si>
  <si>
    <t>WESTMORELAND COUNTY INDUSTRIAL PARK</t>
  </si>
  <si>
    <t xml:space="preserve">Mandatory per survey response 8-21-26, previous note: None per County Administrator </t>
  </si>
  <si>
    <t xml:space="preserve">VA4193120   </t>
  </si>
  <si>
    <t>BERKLEY BEACH - EBB TIDE BEACH</t>
  </si>
  <si>
    <t xml:space="preserve">VA4193200   </t>
  </si>
  <si>
    <t>BUSHFIELD</t>
  </si>
  <si>
    <t xml:space="preserve">VA4193240   </t>
  </si>
  <si>
    <t>CABIN POINT AND GLEBE HARBOUR</t>
  </si>
  <si>
    <t xml:space="preserve">VA4193280   </t>
  </si>
  <si>
    <t>COLONIAL BEACH, TOWN OF</t>
  </si>
  <si>
    <t xml:space="preserve">VA4193320   </t>
  </si>
  <si>
    <t>VA AMERICAN DARL SUBDIVISION</t>
  </si>
  <si>
    <t xml:space="preserve">VA4193360   </t>
  </si>
  <si>
    <t>DRIFTWOOD BEACH</t>
  </si>
  <si>
    <t xml:space="preserve">VA4193440   </t>
  </si>
  <si>
    <t>GENERAL PARKER SHORES</t>
  </si>
  <si>
    <t xml:space="preserve">VA4193520   </t>
  </si>
  <si>
    <t>BLEAK HALL</t>
  </si>
  <si>
    <t xml:space="preserve">VA4193560   </t>
  </si>
  <si>
    <t>HORNERS BEACH</t>
  </si>
  <si>
    <t xml:space="preserve">VA4193600   </t>
  </si>
  <si>
    <t>KINSALE, TOWN OF</t>
  </si>
  <si>
    <t xml:space="preserve">VA4193640   </t>
  </si>
  <si>
    <t>MONROE BAY ESTATES</t>
  </si>
  <si>
    <t>no restrictions, not seeing any drought impacts to source per phone call</t>
  </si>
  <si>
    <t xml:space="preserve">VA4193650   </t>
  </si>
  <si>
    <t>MONROE BAY TRAILER PARK</t>
  </si>
  <si>
    <t xml:space="preserve">VA4193652   </t>
  </si>
  <si>
    <t>MONROE HALL NEIGHBORHOOD</t>
  </si>
  <si>
    <t>mandatory</t>
  </si>
  <si>
    <t>mandatory per survey results 8-21-26</t>
  </si>
  <si>
    <t xml:space="preserve">VA4193670   </t>
  </si>
  <si>
    <t>MONTROSS MOBILE HOME VILLAGE</t>
  </si>
  <si>
    <t xml:space="preserve">VA4193675   </t>
  </si>
  <si>
    <t>NOMINI BAY FARMS</t>
  </si>
  <si>
    <t xml:space="preserve">VA4193680   </t>
  </si>
  <si>
    <t>MONTROSS, TOWN OF</t>
  </si>
  <si>
    <t>Conflicting survey results 8-3-26</t>
  </si>
  <si>
    <t xml:space="preserve">VA4193706   </t>
  </si>
  <si>
    <t>OLD PROSPECT LANDING</t>
  </si>
  <si>
    <t xml:space="preserve">VA4193720   </t>
  </si>
  <si>
    <t>PLACID BAY ESTATES</t>
  </si>
  <si>
    <t xml:space="preserve">VA4193760   </t>
  </si>
  <si>
    <t>POTOMAC WESTMORELAND SHORES</t>
  </si>
  <si>
    <t xml:space="preserve">VA4193840   </t>
  </si>
  <si>
    <t>SANDY POINT SUBDIVISION</t>
  </si>
  <si>
    <t xml:space="preserve">VA4193920   </t>
  </si>
  <si>
    <t>STRATFORD HARBOUR</t>
  </si>
  <si>
    <t>RICHMOND CITY</t>
  </si>
  <si>
    <t xml:space="preserve">VA4760100   </t>
  </si>
  <si>
    <t>RICHMOND, CITY OF</t>
  </si>
  <si>
    <t>AMELIA COUNTY</t>
  </si>
  <si>
    <t xml:space="preserve">VA5007135   </t>
  </si>
  <si>
    <t>AMELIA COURTHOUSE</t>
  </si>
  <si>
    <t>Added Via survey 7-28</t>
  </si>
  <si>
    <t>AMHERST COUNTY</t>
  </si>
  <si>
    <t xml:space="preserve">VA5009050   </t>
  </si>
  <si>
    <t>AMHERST, TOWN OF</t>
  </si>
  <si>
    <t xml:space="preserve">VA5009065   </t>
  </si>
  <si>
    <t>WOODLAND MOBILE HOME PARK</t>
  </si>
  <si>
    <t xml:space="preserve">VA5009250   </t>
  </si>
  <si>
    <t>AMHERST CO SERVICE AUTHORITY (ACSA)</t>
  </si>
  <si>
    <t xml:space="preserve">VA5009300   </t>
  </si>
  <si>
    <t>ORCHARD HILLS ESTATES</t>
  </si>
  <si>
    <t>APPOMATTOX COUNTY</t>
  </si>
  <si>
    <t xml:space="preserve">VA5011050   </t>
  </si>
  <si>
    <t>APPOMATTOX WATER SYSTEM</t>
  </si>
  <si>
    <t xml:space="preserve">VA5011400   </t>
  </si>
  <si>
    <t>PAMPLIN CITY, TOWN OF</t>
  </si>
  <si>
    <t>BEDFORD COUNTY</t>
  </si>
  <si>
    <t xml:space="preserve">VA5019052   </t>
  </si>
  <si>
    <t>BEDFORD REGIONAL WATER AUTHORITY (BRWA)</t>
  </si>
  <si>
    <t xml:space="preserve">VA5019185   </t>
  </si>
  <si>
    <t>DIAMOND HILL MOBILE HOME PARK</t>
  </si>
  <si>
    <t xml:space="preserve">VA5019360   </t>
  </si>
  <si>
    <t>HARBOR RIDGE HOMEOWNERS ASSOCIATION, INC</t>
  </si>
  <si>
    <t xml:space="preserve">VA5019370   </t>
  </si>
  <si>
    <t>STALLION RUN ESTATES</t>
  </si>
  <si>
    <t>unknown</t>
  </si>
  <si>
    <t xml:space="preserve">VA5019379   </t>
  </si>
  <si>
    <t>HARDY ROAD TRAILER PARK, SECTION 2</t>
  </si>
  <si>
    <t xml:space="preserve">VA5019400   </t>
  </si>
  <si>
    <t>SMITH MOUNTAIN LAKE WTP</t>
  </si>
  <si>
    <t xml:space="preserve">VA5019430   </t>
  </si>
  <si>
    <t>HILLCREST MOBILE HOME PARK</t>
  </si>
  <si>
    <t xml:space="preserve">VA5019485   </t>
  </si>
  <si>
    <t>CHAMBLISSBURG MHC</t>
  </si>
  <si>
    <t>none via survey 8-11-26</t>
  </si>
  <si>
    <t xml:space="preserve">VA5019605   </t>
  </si>
  <si>
    <t>NININGER WATERWORKS</t>
  </si>
  <si>
    <t xml:space="preserve">VA5019675   </t>
  </si>
  <si>
    <t>MONTVALE WATER, INC.</t>
  </si>
  <si>
    <t xml:space="preserve">VA5019685   </t>
  </si>
  <si>
    <t>MOUNTAIN VIEW SHORES</t>
  </si>
  <si>
    <t xml:space="preserve">VA5019735   </t>
  </si>
  <si>
    <t>PARADISE POINT ESTATES</t>
  </si>
  <si>
    <t xml:space="preserve">VA5019767   </t>
  </si>
  <si>
    <t>RIDGEVIEW VILLAGE</t>
  </si>
  <si>
    <t xml:space="preserve">VA5019795   </t>
  </si>
  <si>
    <t>STEWARTSVILLE CONSECUTIVE</t>
  </si>
  <si>
    <t xml:space="preserve">VA5019800   </t>
  </si>
  <si>
    <t>TIMBER RIDGE SUBDIVISION</t>
  </si>
  <si>
    <t xml:space="preserve">VA5019865   </t>
  </si>
  <si>
    <t>TWIN OAKS MOBILE HOME PARK</t>
  </si>
  <si>
    <t xml:space="preserve">VA5019875   </t>
  </si>
  <si>
    <t>VALLEY MILLS CROSSING</t>
  </si>
  <si>
    <t xml:space="preserve">VA5019878   </t>
  </si>
  <si>
    <t>VIRGINIA RIDGE</t>
  </si>
  <si>
    <t xml:space="preserve">VA5019924   </t>
  </si>
  <si>
    <t>WOODHAVEN NURSING HOME</t>
  </si>
  <si>
    <t>BRUNSWICK COUNTY</t>
  </si>
  <si>
    <t xml:space="preserve">VA5025050   </t>
  </si>
  <si>
    <t>ALBERTA, TOWN OF</t>
  </si>
  <si>
    <t xml:space="preserve">VA5025120   </t>
  </si>
  <si>
    <t>BRODNAX, TOWN OF</t>
  </si>
  <si>
    <t xml:space="preserve">VA5025150   </t>
  </si>
  <si>
    <t>BRUNSWICK IDA - NORTH</t>
  </si>
  <si>
    <t xml:space="preserve">VA5025450   </t>
  </si>
  <si>
    <t>LAWRENCEVILLE, TOWN OF</t>
  </si>
  <si>
    <t>8-21-26 marked as none, from voluntary, follow up needed. 8-10-26: marked as voluntary. Previously: none via survey 8-3-26</t>
  </si>
  <si>
    <t xml:space="preserve">VA5025480   </t>
  </si>
  <si>
    <t>LANE VIEW SUBDIVISION</t>
  </si>
  <si>
    <t xml:space="preserve">VA5025500   </t>
  </si>
  <si>
    <t>BRUNSWICK ESTATES</t>
  </si>
  <si>
    <t xml:space="preserve">VA5025550   </t>
  </si>
  <si>
    <t>NOTTOWAY ACRES SUBDIVISION</t>
  </si>
  <si>
    <t xml:space="preserve">VA5025570   </t>
  </si>
  <si>
    <t>PLEASANT GROVE SUBDIVISION</t>
  </si>
  <si>
    <t xml:space="preserve">VA5025625   </t>
  </si>
  <si>
    <t>SIOUAN SHORES</t>
  </si>
  <si>
    <t xml:space="preserve">VA5025650   </t>
  </si>
  <si>
    <t>SUNNYBROOK SUBDIVISION</t>
  </si>
  <si>
    <t>BUCKINGHAM COUNTY</t>
  </si>
  <si>
    <t xml:space="preserve">VA5029085   </t>
  </si>
  <si>
    <t>BUCKINGHAM CO WATER SYSTEM</t>
  </si>
  <si>
    <t xml:space="preserve">VA5029200   </t>
  </si>
  <si>
    <t>GOLD HILL VILLAGE</t>
  </si>
  <si>
    <t xml:space="preserve">VA5029770   </t>
  </si>
  <si>
    <t>SAINT THOMAS AQUINAS SEMINARY</t>
  </si>
  <si>
    <t>CAMPBELL COUNTY</t>
  </si>
  <si>
    <t xml:space="preserve">VA5031050   </t>
  </si>
  <si>
    <t>ALTAVISTA, TOWN OF</t>
  </si>
  <si>
    <t xml:space="preserve">VA5031150   </t>
  </si>
  <si>
    <t>CAMPBELL COUNTY CENTRAL SYSTEM</t>
  </si>
  <si>
    <t xml:space="preserve">VA5031170   </t>
  </si>
  <si>
    <t>CAMPBELL COUNTY EAST SYSTEM</t>
  </si>
  <si>
    <t xml:space="preserve">VA5031175   </t>
  </si>
  <si>
    <t>BROOKNEAL, TOWN OF</t>
  </si>
  <si>
    <t xml:space="preserve">VA5031275   </t>
  </si>
  <si>
    <t>RUSTBURG CORRECTIONAL UNIT #9</t>
  </si>
  <si>
    <t>survey - incomplete</t>
  </si>
  <si>
    <t xml:space="preserve">VA5031305   </t>
  </si>
  <si>
    <t>EASTBROOK MOBILE HOME COURT</t>
  </si>
  <si>
    <t xml:space="preserve">VA5031500   </t>
  </si>
  <si>
    <t>KNOLL WOODS/IVY ACRES</t>
  </si>
  <si>
    <t xml:space="preserve">VA5031530   </t>
  </si>
  <si>
    <t>LAKESIDE MOBILE HOME PARK</t>
  </si>
  <si>
    <t xml:space="preserve">VA5031575   </t>
  </si>
  <si>
    <t>LOCUST GARDENS MHP</t>
  </si>
  <si>
    <t xml:space="preserve">VA5031690   </t>
  </si>
  <si>
    <t>MOUNTAIN REST ESTATES</t>
  </si>
  <si>
    <t xml:space="preserve">VA5031825   </t>
  </si>
  <si>
    <t>JONES ESTATES LYNCHBURG VA LLC</t>
  </si>
  <si>
    <t xml:space="preserve">VA5031980   </t>
  </si>
  <si>
    <t>501 TRAILER COURT</t>
  </si>
  <si>
    <t>CHARLOTTE COUNTY</t>
  </si>
  <si>
    <t xml:space="preserve">VA5037150   </t>
  </si>
  <si>
    <t>CHARLOTTE COURTHOUSE, TOWN OF</t>
  </si>
  <si>
    <t xml:space="preserve">VA5037200   </t>
  </si>
  <si>
    <t>DRAKES BRANCH, TOWN OF</t>
  </si>
  <si>
    <t xml:space="preserve">VA5037300   </t>
  </si>
  <si>
    <t>KEYSVILLE, TOWN OF</t>
  </si>
  <si>
    <t>changed to none via survey 8-21-26, was previously public education. updated via survey 8-5-26</t>
  </si>
  <si>
    <t xml:space="preserve">VA5037550   </t>
  </si>
  <si>
    <t>PHENIX, TOWN OF</t>
  </si>
  <si>
    <t>CUMBERLAND COUNTY</t>
  </si>
  <si>
    <t xml:space="preserve">VA5049150   </t>
  </si>
  <si>
    <t>CUMBERLAND COUNTY WATER SYSTEM</t>
  </si>
  <si>
    <t xml:space="preserve">VA5049400   </t>
  </si>
  <si>
    <t>LAKESIDE VILLAGE</t>
  </si>
  <si>
    <t>FRANKLIN COUNTY</t>
  </si>
  <si>
    <t xml:space="preserve">VA5067020   </t>
  </si>
  <si>
    <t>ALTON PARK</t>
  </si>
  <si>
    <t xml:space="preserve">VA5067042   </t>
  </si>
  <si>
    <t>BURNT CHIMNEY WATER SYSTEM</t>
  </si>
  <si>
    <t xml:space="preserve">VA5067043   </t>
  </si>
  <si>
    <t>BOONES MILL TOWN OF</t>
  </si>
  <si>
    <t xml:space="preserve">VA5067070   </t>
  </si>
  <si>
    <t>CHEROKEE HILLS</t>
  </si>
  <si>
    <t xml:space="preserve">VA5067077   </t>
  </si>
  <si>
    <t>COTTAGE EDGE</t>
  </si>
  <si>
    <t xml:space="preserve">VA5067120   </t>
  </si>
  <si>
    <t>WVWA FERRUM WATER  SYSTEM</t>
  </si>
  <si>
    <t xml:space="preserve">VA5067129   </t>
  </si>
  <si>
    <t>FORK MOUNTAIN ADULT REST HOME</t>
  </si>
  <si>
    <t xml:space="preserve">VA5067160   </t>
  </si>
  <si>
    <t>FREDERICK ACRES</t>
  </si>
  <si>
    <t xml:space="preserve">VA5067238   </t>
  </si>
  <si>
    <t>FRANKLIN ACRES</t>
  </si>
  <si>
    <t xml:space="preserve">VA5067244   </t>
  </si>
  <si>
    <t>WESTLAKE AREA PUBLIC WATER SYSTEM</t>
  </si>
  <si>
    <t xml:space="preserve">VA5067254   </t>
  </si>
  <si>
    <t>THE MEADOWS</t>
  </si>
  <si>
    <t xml:space="preserve">VA5067341   </t>
  </si>
  <si>
    <t>IDLEWOOD SHORES</t>
  </si>
  <si>
    <t xml:space="preserve">VA5067360   </t>
  </si>
  <si>
    <t>LAKESHORE TERRACE CORPORATION</t>
  </si>
  <si>
    <t xml:space="preserve">VA5067415   </t>
  </si>
  <si>
    <t>DILLARDS HILL</t>
  </si>
  <si>
    <t xml:space="preserve">VA5067466   </t>
  </si>
  <si>
    <t>LYNVILLE ON THE LAKE</t>
  </si>
  <si>
    <t xml:space="preserve">VA5067725   </t>
  </si>
  <si>
    <t>PARK PLACE</t>
  </si>
  <si>
    <t xml:space="preserve">VA5067785   </t>
  </si>
  <si>
    <t>RIDGECREST SUBDIVISION</t>
  </si>
  <si>
    <t xml:space="preserve">VA5067786   </t>
  </si>
  <si>
    <t>THE RETREAT</t>
  </si>
  <si>
    <t xml:space="preserve">VA5067788   </t>
  </si>
  <si>
    <t>RIVERBAY</t>
  </si>
  <si>
    <t>updated via survey restuls 7-30-26</t>
  </si>
  <si>
    <t xml:space="preserve">VA5067840   </t>
  </si>
  <si>
    <t>ROCKY MOUNT, TOWN OF</t>
  </si>
  <si>
    <t xml:space="preserve">VA5067900   </t>
  </si>
  <si>
    <t>BROWN`S MOBILE HOME VILLAGE</t>
  </si>
  <si>
    <t xml:space="preserve">VA5067951   </t>
  </si>
  <si>
    <t>TIMBERLAKE CROSSING</t>
  </si>
  <si>
    <t xml:space="preserve">VA5067952   </t>
  </si>
  <si>
    <t>TEEL BROOKE ESTATES</t>
  </si>
  <si>
    <t xml:space="preserve">VA5067957   </t>
  </si>
  <si>
    <t>WALNUT RUN</t>
  </si>
  <si>
    <t xml:space="preserve">VA5067961   </t>
  </si>
  <si>
    <t>THE WATERS EDGE</t>
  </si>
  <si>
    <t xml:space="preserve">VA5067980   </t>
  </si>
  <si>
    <t>WINDY GAP MOUNTAIN VILLAGE</t>
  </si>
  <si>
    <t xml:space="preserve">VA5067990   </t>
  </si>
  <si>
    <t>WOODCREST</t>
  </si>
  <si>
    <t>HALIFAX COUNTY</t>
  </si>
  <si>
    <t xml:space="preserve">VA5083480   </t>
  </si>
  <si>
    <t>CLOVER, COMMUNITY OF</t>
  </si>
  <si>
    <t xml:space="preserve">VA5083690   </t>
  </si>
  <si>
    <t>SCOTTSBURG , TOWN OF</t>
  </si>
  <si>
    <t xml:space="preserve">VA5083810   </t>
  </si>
  <si>
    <t>VIRGINIA INTERNATIONAL RACEWAY</t>
  </si>
  <si>
    <t xml:space="preserve">VA5083940   </t>
  </si>
  <si>
    <t>VIRGILINA, TOWN OF</t>
  </si>
  <si>
    <t>HENRY COUNTY</t>
  </si>
  <si>
    <t xml:space="preserve">VA5089115   </t>
  </si>
  <si>
    <t>updated via survey 8-5-26</t>
  </si>
  <si>
    <t xml:space="preserve">VA5089404   </t>
  </si>
  <si>
    <t>HARRIS TRAILER COURT</t>
  </si>
  <si>
    <t xml:space="preserve">VA5089475   </t>
  </si>
  <si>
    <t>LEATHERWOOD ESTATES</t>
  </si>
  <si>
    <t xml:space="preserve">VA5089571   </t>
  </si>
  <si>
    <t>MOUNTAIN VISTA VILLAGE</t>
  </si>
  <si>
    <t xml:space="preserve">VA5089700   </t>
  </si>
  <si>
    <t>RIDGEWAY TRAILER PARK</t>
  </si>
  <si>
    <t xml:space="preserve">VA5089712   </t>
  </si>
  <si>
    <t>ROCKHILL SUBDIVISION</t>
  </si>
  <si>
    <t xml:space="preserve">VA5089770   </t>
  </si>
  <si>
    <t>FAIRFIELD MOBILE HOME PARK</t>
  </si>
  <si>
    <t xml:space="preserve">VA5089852   </t>
  </si>
  <si>
    <t>UPPER SMITH RIVER WATER SUPPLY</t>
  </si>
  <si>
    <t xml:space="preserve">VA5089955   </t>
  </si>
  <si>
    <t>WOODLAND AVENUE EXT</t>
  </si>
  <si>
    <t>LUNENBURG COUNTY</t>
  </si>
  <si>
    <t xml:space="preserve">VA5111450   </t>
  </si>
  <si>
    <t>KENBRIDGE, TOWN OF</t>
  </si>
  <si>
    <t xml:space="preserve">VA5111800   </t>
  </si>
  <si>
    <t>VICTORIA, TOWN OF</t>
  </si>
  <si>
    <t>MECKLENBURG COUNTY</t>
  </si>
  <si>
    <t xml:space="preserve">VA5117100   </t>
  </si>
  <si>
    <t>BOYDTON, TOWN OF</t>
  </si>
  <si>
    <t xml:space="preserve">VA5117125   </t>
  </si>
  <si>
    <t>BUCKHEAD SUBDIVISION</t>
  </si>
  <si>
    <t xml:space="preserve">VA5117200   </t>
  </si>
  <si>
    <t>CHASE CITY,TOWN OF</t>
  </si>
  <si>
    <t xml:space="preserve">VA5117310   </t>
  </si>
  <si>
    <t>CLARKSVILLE, TOWN OF</t>
  </si>
  <si>
    <t xml:space="preserve">VA5117315   </t>
  </si>
  <si>
    <t>CLIFFS ON THE ROANOKE</t>
  </si>
  <si>
    <t xml:space="preserve">VA5117360   </t>
  </si>
  <si>
    <t>GRANITE HALL SHORES</t>
  </si>
  <si>
    <t xml:space="preserve">VA5117371   </t>
  </si>
  <si>
    <t>GREAT CREEK LANDING</t>
  </si>
  <si>
    <t xml:space="preserve">VA5117375   </t>
  </si>
  <si>
    <t>HAWK`S NEST POINT</t>
  </si>
  <si>
    <t xml:space="preserve">VA5117378   </t>
  </si>
  <si>
    <t>HICKS HILL SUBDIVISION</t>
  </si>
  <si>
    <t>Added via survey 8-3-26</t>
  </si>
  <si>
    <t xml:space="preserve">VA5117390   </t>
  </si>
  <si>
    <t>JOYCEVILLE-HOLLY GROVE</t>
  </si>
  <si>
    <t xml:space="preserve">VA5117400   </t>
  </si>
  <si>
    <t>LA CROSSE, TOWN OF</t>
  </si>
  <si>
    <t xml:space="preserve">VA5117419   </t>
  </si>
  <si>
    <t>LONG BRANCH SHORES</t>
  </si>
  <si>
    <t xml:space="preserve">VA5117420   </t>
  </si>
  <si>
    <t>LONGVIEW TRAILER PARK</t>
  </si>
  <si>
    <t xml:space="preserve">VA5117450   </t>
  </si>
  <si>
    <t>MERRYMOUNT SUBDIVISION</t>
  </si>
  <si>
    <t xml:space="preserve">VA5117530   </t>
  </si>
  <si>
    <t>BUFFALO CREEK ESTATES</t>
  </si>
  <si>
    <t xml:space="preserve">VA5117660   </t>
  </si>
  <si>
    <t>PEETE RIVER FARM</t>
  </si>
  <si>
    <t xml:space="preserve">VA5117700   </t>
  </si>
  <si>
    <t>RIVER RIDGE</t>
  </si>
  <si>
    <t xml:space="preserve">VA5117707   </t>
  </si>
  <si>
    <t>ROANOKE RIVER SERVICE AUTHORITY</t>
  </si>
  <si>
    <t xml:space="preserve">VA5117800   </t>
  </si>
  <si>
    <t>SOUTH HILL, TOWN OF</t>
  </si>
  <si>
    <t xml:space="preserve">VA5117831   </t>
  </si>
  <si>
    <t>FOXLAND COVE</t>
  </si>
  <si>
    <t xml:space="preserve">VA5117833   </t>
  </si>
  <si>
    <t>TANGLEWOOD SECTION U</t>
  </si>
  <si>
    <t xml:space="preserve">VA5117834   </t>
  </si>
  <si>
    <t>TANGLEWOOD SECTION A</t>
  </si>
  <si>
    <t xml:space="preserve">VA5117846   </t>
  </si>
  <si>
    <t>TIMBUCTU SUBDIVISION</t>
  </si>
  <si>
    <t>NOTTOWAY COUNTY</t>
  </si>
  <si>
    <t xml:space="preserve">VA5135100   </t>
  </si>
  <si>
    <t>BLACKSTONE, TOWN OF</t>
  </si>
  <si>
    <t xml:space="preserve">VA5135110   </t>
  </si>
  <si>
    <t>BURKEVILLE, TOWN OF</t>
  </si>
  <si>
    <t xml:space="preserve">VA5135160   </t>
  </si>
  <si>
    <t>CREWE, TOWN OF</t>
  </si>
  <si>
    <t>8-10-26: public education added. Previous: none via survey 8-3-26</t>
  </si>
  <si>
    <t xml:space="preserve">VA5135260   </t>
  </si>
  <si>
    <t>HICKORY HILL</t>
  </si>
  <si>
    <t>PATRICK COUNTY</t>
  </si>
  <si>
    <t xml:space="preserve">VA5141366   </t>
  </si>
  <si>
    <t>PRIMLAND COMMUNITY WATERWORKS</t>
  </si>
  <si>
    <t xml:space="preserve">VA5141551   </t>
  </si>
  <si>
    <t>PATRICK COUNTY PSA</t>
  </si>
  <si>
    <t xml:space="preserve">VA5141640   </t>
  </si>
  <si>
    <t>STUART, TOWN OF</t>
  </si>
  <si>
    <t>PITTSYLVANIA COUNTY</t>
  </si>
  <si>
    <t xml:space="preserve">VA5143114   </t>
  </si>
  <si>
    <t>CHATHAM, TOWN OF</t>
  </si>
  <si>
    <t xml:space="preserve">VA5143150   </t>
  </si>
  <si>
    <t>CRESTVIEW TRAILER COURT</t>
  </si>
  <si>
    <t xml:space="preserve">VA5143210   </t>
  </si>
  <si>
    <t>GRETNA, TOWN OF</t>
  </si>
  <si>
    <t xml:space="preserve">VA5143214   </t>
  </si>
  <si>
    <t>GRIT ROAD WATER SUPPLY</t>
  </si>
  <si>
    <t xml:space="preserve">VA5143246   </t>
  </si>
  <si>
    <t>HURT, TOWN OF</t>
  </si>
  <si>
    <t xml:space="preserve">VA5143365   </t>
  </si>
  <si>
    <t>CASCADE MOBILE ESTATES</t>
  </si>
  <si>
    <t xml:space="preserve">VA5143394   </t>
  </si>
  <si>
    <t>MOUNT CROSS ROAD</t>
  </si>
  <si>
    <t xml:space="preserve">VA5143396   </t>
  </si>
  <si>
    <t>MOUNT HERMON</t>
  </si>
  <si>
    <t xml:space="preserve">VA5143473   </t>
  </si>
  <si>
    <t>OLD RICHMOND ROAD</t>
  </si>
  <si>
    <t xml:space="preserve">VA5143640   </t>
  </si>
  <si>
    <t>A-1 MOBILE HOME PARK</t>
  </si>
  <si>
    <t xml:space="preserve">VA5143687   </t>
  </si>
  <si>
    <t>RINGGOLD INDUSTRIAL PARK</t>
  </si>
  <si>
    <t xml:space="preserve">VA5143690   </t>
  </si>
  <si>
    <t>ROBIN COURT SUBDIVISION</t>
  </si>
  <si>
    <t>Connected to Pittsylvania county system</t>
  </si>
  <si>
    <t xml:space="preserve">VA5143700   </t>
  </si>
  <si>
    <t>ROUTE 58 WEST</t>
  </si>
  <si>
    <t xml:space="preserve">VA5143809   </t>
  </si>
  <si>
    <t>TIGHTSQUEEZE WATER SUPPLY</t>
  </si>
  <si>
    <t xml:space="preserve">VA5143861   </t>
  </si>
  <si>
    <t>VISTA POINTE LANDING</t>
  </si>
  <si>
    <t xml:space="preserve">VA5143880   </t>
  </si>
  <si>
    <t>WAYSIDE ACRES SUBDIVISION # 1</t>
  </si>
  <si>
    <t>none via survey - incomplete</t>
  </si>
  <si>
    <t xml:space="preserve">VA5143881   </t>
  </si>
  <si>
    <t>WAYSIDE ACRES SUBDIVISION # 2</t>
  </si>
  <si>
    <t xml:space="preserve">VA5143940   </t>
  </si>
  <si>
    <t>WOODROAM SUBDIVISION</t>
  </si>
  <si>
    <t xml:space="preserve">VA5143988   </t>
  </si>
  <si>
    <t>RT 29 NORTH</t>
  </si>
  <si>
    <t>PRINCE EDWARD COUNTY</t>
  </si>
  <si>
    <t xml:space="preserve">VA5147170   </t>
  </si>
  <si>
    <t>FARMVILLE, TOWN OF</t>
  </si>
  <si>
    <t xml:space="preserve">VA5147280   </t>
  </si>
  <si>
    <t>HAMPDEN-SYDNEY COLLEGE</t>
  </si>
  <si>
    <t>DANVILLE CITY</t>
  </si>
  <si>
    <t xml:space="preserve">VA5590100   </t>
  </si>
  <si>
    <t>DANVILLE, CITY OF</t>
  </si>
  <si>
    <t>LYNCHBURG CITY</t>
  </si>
  <si>
    <t xml:space="preserve">VA5680200   </t>
  </si>
  <si>
    <t>LYNCHBURG, CITY OF</t>
  </si>
  <si>
    <t>8-18-26 changed from public education to none. added via survey 7-29-26</t>
  </si>
  <si>
    <t>MARTINSVILLE CITY</t>
  </si>
  <si>
    <t xml:space="preserve">VA5690400   </t>
  </si>
  <si>
    <t>MARTINSVILLE, CITY OF</t>
  </si>
  <si>
    <t xml:space="preserve">VA5780600   </t>
  </si>
  <si>
    <t>HCSA- LEIGH STREET PLANT</t>
  </si>
  <si>
    <t>ARLINGTON COUNTY</t>
  </si>
  <si>
    <t xml:space="preserve">VA6013010   </t>
  </si>
  <si>
    <t xml:space="preserve">VA6013500   </t>
  </si>
  <si>
    <t>ARLINGTON COUNTY - WILLSTON AREA</t>
  </si>
  <si>
    <t>CAROLINE COUNTY</t>
  </si>
  <si>
    <t xml:space="preserve">VA6033050   </t>
  </si>
  <si>
    <t>CAMPBELL`S CREEK SUBDIVISION</t>
  </si>
  <si>
    <t xml:space="preserve">VA6033085   </t>
  </si>
  <si>
    <t>CAROLINE UTILITY SYSTEM</t>
  </si>
  <si>
    <t xml:space="preserve">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</si>
  <si>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VA6033105   </t>
  </si>
  <si>
    <t>CEDAR RIDGE MHP</t>
  </si>
  <si>
    <t xml:space="preserve">VA6033115   </t>
  </si>
  <si>
    <t>GLEN MEADOWS MOBILE HOME PARK</t>
  </si>
  <si>
    <t xml:space="preserve">VA6033150   </t>
  </si>
  <si>
    <t>CAROLINE CORRECTIONAL UNIT #2</t>
  </si>
  <si>
    <t>none via survey- incomplete. Verified no restrictions 8/7/26- had issues completing survey (wouldn't let them enter PWSID)</t>
  </si>
  <si>
    <t xml:space="preserve">VA6033200   </t>
  </si>
  <si>
    <t>ELSINORE SUBDIVISION</t>
  </si>
  <si>
    <t xml:space="preserve">VA6033249   </t>
  </si>
  <si>
    <t>FOUR WINDS CAMPGROUND</t>
  </si>
  <si>
    <t>none. James R. recommended posting educational notice on bulletin boards and visible locations: "Caroline County is currently under a Drought Watch and includes lower than normal water well levels in the area. To help maintain water well levels, the Department of Environmental Quality encourages increased water conservation efforts including:
Avoid washing driveways, sidewalks, and other paved surfaces unless necessary
Use buckets instead of hoses when washing vehicles, and ensure hoses are not left running
Reduce outdoor water of lawns, gardens, and landscaping and water early in the morning or later in the evening
Run dishwashers and washing machines only with full loads
Check for and promptly repair leaks 
We appreciate the cooperation in helping to conserve water. 
"</t>
  </si>
  <si>
    <t xml:space="preserve">VA6033425   </t>
  </si>
  <si>
    <t>LAKE CAROLINE</t>
  </si>
  <si>
    <t xml:space="preserve">VA6033450   </t>
  </si>
  <si>
    <t>LAKE LAND`OR</t>
  </si>
  <si>
    <t xml:space="preserve">VA6033455   </t>
  </si>
  <si>
    <t>LAKESHORE MHP</t>
  </si>
  <si>
    <t xml:space="preserve">VA6033500   </t>
  </si>
  <si>
    <t>MILFORD SANITARY  DISTRICT</t>
  </si>
  <si>
    <t xml:space="preserve">VA6033505   </t>
  </si>
  <si>
    <t>WOODFORD ESTATES MHC</t>
  </si>
  <si>
    <t xml:space="preserve">8-9-26 update: Voluntary via survey 8-9-26, previous notes: 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</si>
  <si>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VA6033550   </t>
  </si>
  <si>
    <t>BOWLING GREEN, TOWN OF</t>
  </si>
  <si>
    <t xml:space="preserve">VA6033600   </t>
  </si>
  <si>
    <t>PORT ROYAL, TOWN OF</t>
  </si>
  <si>
    <t xml:space="preserve">8-3-26 - updated to voluntary via Survey results. Previously: 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</si>
  <si>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VA6033620   </t>
  </si>
  <si>
    <t>TIDEWATER MHP</t>
  </si>
  <si>
    <t xml:space="preserve">VA6033650   </t>
  </si>
  <si>
    <t>TOWNFIELD-PRL</t>
  </si>
  <si>
    <t xml:space="preserve">VA6033700   </t>
  </si>
  <si>
    <t>TWIN CEDARS</t>
  </si>
  <si>
    <t>CULPEPER COUNTY</t>
  </si>
  <si>
    <t xml:space="preserve">VA6047015   </t>
  </si>
  <si>
    <t>BAILEYS MOBILE HOME PARK</t>
  </si>
  <si>
    <t xml:space="preserve">VA6047016   </t>
  </si>
  <si>
    <t>COFFEEWOOD CORRECTIONAL CENTER</t>
  </si>
  <si>
    <t xml:space="preserve">VA6047025   </t>
  </si>
  <si>
    <t>CATALPA SUBDIVISION</t>
  </si>
  <si>
    <t xml:space="preserve">VA6047030   </t>
  </si>
  <si>
    <t>CHILDHELP</t>
  </si>
  <si>
    <t xml:space="preserve">VA6047035   </t>
  </si>
  <si>
    <t>CLEVENGERS VILLAGE</t>
  </si>
  <si>
    <t xml:space="preserve">VA6047038   </t>
  </si>
  <si>
    <t>CEDARBROOKE SUBDIVISION</t>
  </si>
  <si>
    <t xml:space="preserve">VA6047040   </t>
  </si>
  <si>
    <t>CLAIRMONT MANOR</t>
  </si>
  <si>
    <t xml:space="preserve">VA6047041   </t>
  </si>
  <si>
    <t>CHURCHILL SUBDIVISION</t>
  </si>
  <si>
    <t xml:space="preserve">VA6047050   </t>
  </si>
  <si>
    <t>CULPEPER MOBILE HOME PARK</t>
  </si>
  <si>
    <t>Updated via survey results 7-29-26</t>
  </si>
  <si>
    <t xml:space="preserve">VA6047062   </t>
  </si>
  <si>
    <t>DOVE HILL WATERWORKS</t>
  </si>
  <si>
    <t xml:space="preserve">VA6047065   </t>
  </si>
  <si>
    <t>DUTCH HOLLOW SUBDIVISION</t>
  </si>
  <si>
    <t xml:space="preserve">VA6047075   </t>
  </si>
  <si>
    <t>ERINBROOK</t>
  </si>
  <si>
    <t xml:space="preserve">VA6047100   </t>
  </si>
  <si>
    <t>FAIRVIEW ACRES</t>
  </si>
  <si>
    <t xml:space="preserve">VA6047230   </t>
  </si>
  <si>
    <t>FOREST VIEW SUBDIVISION</t>
  </si>
  <si>
    <t xml:space="preserve">VA6047250   </t>
  </si>
  <si>
    <t>GIBSON MILLS SUBDIVISION</t>
  </si>
  <si>
    <t xml:space="preserve">VA6047255   </t>
  </si>
  <si>
    <t>GLENDALE SUBDIVISION</t>
  </si>
  <si>
    <t xml:space="preserve">VA6047260   </t>
  </si>
  <si>
    <t>HAZEL RIVER</t>
  </si>
  <si>
    <t xml:space="preserve">VA6047300   </t>
  </si>
  <si>
    <t>HERITAGE ESTATES</t>
  </si>
  <si>
    <t xml:space="preserve">VA6047318   </t>
  </si>
  <si>
    <t>KAVANAUGH MEADS</t>
  </si>
  <si>
    <t xml:space="preserve">VA6047330   </t>
  </si>
  <si>
    <t>MERRIMAC SOUTH</t>
  </si>
  <si>
    <t xml:space="preserve">VA6047340   </t>
  </si>
  <si>
    <t>MOUNTAIN VIEW TRAILER PARK</t>
  </si>
  <si>
    <t xml:space="preserve">VA6047355   </t>
  </si>
  <si>
    <t>NORMAN ACRES SUBDIVISION</t>
  </si>
  <si>
    <t xml:space="preserve">VA6047360   </t>
  </si>
  <si>
    <t>NORTHTOWN VILLAGE</t>
  </si>
  <si>
    <t xml:space="preserve">VA6047374   </t>
  </si>
  <si>
    <t>OUR FATHERS HOUSE</t>
  </si>
  <si>
    <t xml:space="preserve">VA6047391   </t>
  </si>
  <si>
    <t>OVERLOOK HEIGHTS COMBINED</t>
  </si>
  <si>
    <t xml:space="preserve">VA6047400   </t>
  </si>
  <si>
    <t>PELHAM MANOR</t>
  </si>
  <si>
    <t xml:space="preserve">VA6047431   </t>
  </si>
  <si>
    <t>RANDLE RIDGE</t>
  </si>
  <si>
    <t xml:space="preserve">VA6047475   </t>
  </si>
  <si>
    <t>SPRINGWOOD SUBDIVISION</t>
  </si>
  <si>
    <t xml:space="preserve">VA6047490   </t>
  </si>
  <si>
    <t>BRENRIDGE SUBDIVISION</t>
  </si>
  <si>
    <t xml:space="preserve">VA6047500   </t>
  </si>
  <si>
    <t>CULPEPER, TOWN OF</t>
  </si>
  <si>
    <t xml:space="preserve">VA6047851   </t>
  </si>
  <si>
    <t>WESTLAKES SUBDIVISION</t>
  </si>
  <si>
    <t xml:space="preserve">VA6047865   </t>
  </si>
  <si>
    <t>WESTOVER ESTATES</t>
  </si>
  <si>
    <t xml:space="preserve">VA6047950   </t>
  </si>
  <si>
    <t>WESTVIEW TRAILER PARK</t>
  </si>
  <si>
    <t xml:space="preserve">VA6047955   </t>
  </si>
  <si>
    <t>WILDWOOD FOREST</t>
  </si>
  <si>
    <t>FAIRFAX COUNTY</t>
  </si>
  <si>
    <t xml:space="preserve">VA6059450   </t>
  </si>
  <si>
    <t>FORT BELVOIR</t>
  </si>
  <si>
    <t xml:space="preserve">VA6059501   </t>
  </si>
  <si>
    <t>FAIRFAX COUNTY WATER AUTHORITY</t>
  </si>
  <si>
    <t>Fairfax Water website</t>
  </si>
  <si>
    <t xml:space="preserve">VA6059550   </t>
  </si>
  <si>
    <t>HERNDON, TOWN OF</t>
  </si>
  <si>
    <t xml:space="preserve">VA6059750   </t>
  </si>
  <si>
    <t>TAUXEMONT</t>
  </si>
  <si>
    <t>Added via survey 8-7-26</t>
  </si>
  <si>
    <t xml:space="preserve">VA6059800   </t>
  </si>
  <si>
    <t>VIENNA, TOWN OF</t>
  </si>
  <si>
    <t>FAUQUIER COUNTY</t>
  </si>
  <si>
    <t xml:space="preserve">VA6061008   </t>
  </si>
  <si>
    <t>AUBURN CROSSING</t>
  </si>
  <si>
    <t>FCSWA</t>
  </si>
  <si>
    <t xml:space="preserve">VA6061020   </t>
  </si>
  <si>
    <t>BALDWIN RIDGE</t>
  </si>
  <si>
    <t>added via survey 8-5-26</t>
  </si>
  <si>
    <t xml:space="preserve">VA6061050   </t>
  </si>
  <si>
    <t>BETHEL ACADEMY SUBDIVISION</t>
  </si>
  <si>
    <t xml:space="preserve">VA6061057   </t>
  </si>
  <si>
    <t>BOTHA SUBDIVISION</t>
  </si>
  <si>
    <t xml:space="preserve">VA6061114   </t>
  </si>
  <si>
    <t>FAUQUIER SPRINGS</t>
  </si>
  <si>
    <t xml:space="preserve">VA6061117   </t>
  </si>
  <si>
    <t>OPAL REGIONAL</t>
  </si>
  <si>
    <t xml:space="preserve">VA6061120   </t>
  </si>
  <si>
    <t>CATLETT SUBDIVISION</t>
  </si>
  <si>
    <t xml:space="preserve">VA6061125   </t>
  </si>
  <si>
    <t>DRYSDALE SUBDIVISION</t>
  </si>
  <si>
    <t xml:space="preserve">VA6061129   </t>
  </si>
  <si>
    <t>BEALETON REGIONAL</t>
  </si>
  <si>
    <t xml:space="preserve">VA6061134   </t>
  </si>
  <si>
    <t>GREEN MEADOWS SUBDIVISION</t>
  </si>
  <si>
    <t xml:space="preserve">VA6061150   </t>
  </si>
  <si>
    <t>MARSH RUN MOBILE HOME PARK</t>
  </si>
  <si>
    <t xml:space="preserve">VA6061200   </t>
  </si>
  <si>
    <t>MARSHALL WATERWORKS</t>
  </si>
  <si>
    <t xml:space="preserve">VA6061318   </t>
  </si>
  <si>
    <t>NEW BALTIMORE REGIONAL</t>
  </si>
  <si>
    <t xml:space="preserve">VA6061400   </t>
  </si>
  <si>
    <t>PARIS</t>
  </si>
  <si>
    <t xml:space="preserve">VA6061450   </t>
  </si>
  <si>
    <t>PLAINS, THE</t>
  </si>
  <si>
    <t xml:space="preserve">VA6061500   </t>
  </si>
  <si>
    <t>REMINGTON, TOWN OF</t>
  </si>
  <si>
    <t xml:space="preserve">VA6061505   </t>
  </si>
  <si>
    <t>MEADOWS, THE</t>
  </si>
  <si>
    <t xml:space="preserve">VA6061575   </t>
  </si>
  <si>
    <t>TURNBULL</t>
  </si>
  <si>
    <t xml:space="preserve">VA6061595   </t>
  </si>
  <si>
    <t>VINT HILL</t>
  </si>
  <si>
    <t xml:space="preserve">VA6061600   </t>
  </si>
  <si>
    <t>WARRENTON, TOWN OF</t>
  </si>
  <si>
    <t xml:space="preserve">VA6061665   </t>
  </si>
  <si>
    <t>WATERLOO ESTATES</t>
  </si>
  <si>
    <t xml:space="preserve">VA6061666   </t>
  </si>
  <si>
    <t>WHITEWOOD FOREST</t>
  </si>
  <si>
    <t>KING GEORGE COUNTY</t>
  </si>
  <si>
    <t xml:space="preserve">VA6099025   </t>
  </si>
  <si>
    <t>AMERICAN HISTORYLAND MHP</t>
  </si>
  <si>
    <t xml:space="preserve">VA6099050   </t>
  </si>
  <si>
    <t>KING GEORGE CO. COURTHOUSE</t>
  </si>
  <si>
    <t xml:space="preserve">VA6099085   </t>
  </si>
  <si>
    <t>CANTERBURY SUBDIVISION</t>
  </si>
  <si>
    <t xml:space="preserve">VA6099100   </t>
  </si>
  <si>
    <t>CIRCLE</t>
  </si>
  <si>
    <t xml:space="preserve">VA6099231   </t>
  </si>
  <si>
    <t>EAGLE BAY</t>
  </si>
  <si>
    <t xml:space="preserve">VA6099250   </t>
  </si>
  <si>
    <t>FAIRVIEW BEACH-POTOMAC LANDING</t>
  </si>
  <si>
    <t xml:space="preserve">VA6099275   </t>
  </si>
  <si>
    <t>HANOVER MHP</t>
  </si>
  <si>
    <t xml:space="preserve">VA6099280   </t>
  </si>
  <si>
    <t>HOLIDAY INN MHP</t>
  </si>
  <si>
    <t xml:space="preserve">VA6099283   </t>
  </si>
  <si>
    <t>HOPYARD FARM</t>
  </si>
  <si>
    <t xml:space="preserve">VA6099285   </t>
  </si>
  <si>
    <t>CHESTNUT HILL MOBILE HOME PARK</t>
  </si>
  <si>
    <t xml:space="preserve">VA6099295   </t>
  </si>
  <si>
    <t>KGCSA-DAHLGREN</t>
  </si>
  <si>
    <t>Added via Survey 8-3-26</t>
  </si>
  <si>
    <t xml:space="preserve">VA6099300   </t>
  </si>
  <si>
    <t>NINDES STORE</t>
  </si>
  <si>
    <t xml:space="preserve">VA6099305   </t>
  </si>
  <si>
    <t>MCDANIEL MOBILE HOME PARK</t>
  </si>
  <si>
    <t xml:space="preserve">VA6099340   </t>
  </si>
  <si>
    <t>NAVAL SUPPORT FACILITY, DAHLGREN</t>
  </si>
  <si>
    <t xml:space="preserve">VA6099350   </t>
  </si>
  <si>
    <t>OAKLAND PARK</t>
  </si>
  <si>
    <t xml:space="preserve">VA6099430   </t>
  </si>
  <si>
    <t>PINEVIEW MHP 1-3</t>
  </si>
  <si>
    <t xml:space="preserve">VA6099500   </t>
  </si>
  <si>
    <t>PRESIDENTIAL LAKES, SECT. 14</t>
  </si>
  <si>
    <t xml:space="preserve">VA6099550   </t>
  </si>
  <si>
    <t>ST. PAULS CHURCH-OWENS</t>
  </si>
  <si>
    <t xml:space="preserve">VA6099555   </t>
  </si>
  <si>
    <t>PRINCESS ANNE 301</t>
  </si>
  <si>
    <t xml:space="preserve">VA6099590   </t>
  </si>
  <si>
    <t>WALNUT GROVE MHP</t>
  </si>
  <si>
    <t>LOUDOUN COUNTY</t>
  </si>
  <si>
    <t xml:space="preserve">VA6107010   </t>
  </si>
  <si>
    <t>ALDIE WATER COMPANY</t>
  </si>
  <si>
    <t>None via survey 8-10-26. Prevoius note: added via survey 7-29-26</t>
  </si>
  <si>
    <t xml:space="preserve">VA6107037   </t>
  </si>
  <si>
    <t>BEACON HILL</t>
  </si>
  <si>
    <t>added via survey 7-30-26</t>
  </si>
  <si>
    <t xml:space="preserve">VA6107070   </t>
  </si>
  <si>
    <t>CREIGHTON FARMS</t>
  </si>
  <si>
    <t xml:space="preserve">VA6107075   </t>
  </si>
  <si>
    <t>HIWAY MHC LLC</t>
  </si>
  <si>
    <t xml:space="preserve">VA6107100   </t>
  </si>
  <si>
    <t>FOXCROFT SCHOOL</t>
  </si>
  <si>
    <t xml:space="preserve">VA6107150   </t>
  </si>
  <si>
    <t>HAMILTON, TOWN OF</t>
  </si>
  <si>
    <t xml:space="preserve">VA6107200   </t>
  </si>
  <si>
    <t>HILLSBORO, TOWN OF</t>
  </si>
  <si>
    <t xml:space="preserve">VA6107300   </t>
  </si>
  <si>
    <t>LEESBURG, TOWN OF</t>
  </si>
  <si>
    <t>Town of Leesburg</t>
  </si>
  <si>
    <t xml:space="preserve">VA6107350   </t>
  </si>
  <si>
    <t>LOUDOUN WATER - CENTRAL SYSTEM</t>
  </si>
  <si>
    <t>Loudoun water website - updated via website 7-29-26</t>
  </si>
  <si>
    <t xml:space="preserve">VA6107400   </t>
  </si>
  <si>
    <t>LOVETTSVILLE, TOWN OF</t>
  </si>
  <si>
    <t xml:space="preserve">VA6107420   </t>
  </si>
  <si>
    <t>ONE STOP TRAILER PARK</t>
  </si>
  <si>
    <t xml:space="preserve">VA6107450   </t>
  </si>
  <si>
    <t>MIDDLEBURG, TOWN OF</t>
  </si>
  <si>
    <t xml:space="preserve">VA6107555   </t>
  </si>
  <si>
    <t>ELYSIAN HEIGHTS</t>
  </si>
  <si>
    <t xml:space="preserve">VA6107600   </t>
  </si>
  <si>
    <t>PURCELLVILLE, TOWN OF</t>
  </si>
  <si>
    <t xml:space="preserve">VA6107650   </t>
  </si>
  <si>
    <t>ROUND HILL, TOWN OF</t>
  </si>
  <si>
    <t xml:space="preserve">VA6107651   </t>
  </si>
  <si>
    <t>RESERVE AT ROKEBY FARM</t>
  </si>
  <si>
    <t xml:space="preserve">VA6107660   </t>
  </si>
  <si>
    <t>SELMA ESTATES</t>
  </si>
  <si>
    <t xml:space="preserve">VA6107700   </t>
  </si>
  <si>
    <t>STONELEIGH</t>
  </si>
  <si>
    <t xml:space="preserve">VA6107725   </t>
  </si>
  <si>
    <t>NORTH SPRING BEHAVIORAL HEALTHCARE</t>
  </si>
  <si>
    <t xml:space="preserve">none via survey 8-3-26 </t>
  </si>
  <si>
    <t>MADISON COUNTY</t>
  </si>
  <si>
    <t xml:space="preserve">VA6113100   </t>
  </si>
  <si>
    <t>ACHSAH ACRES</t>
  </si>
  <si>
    <t xml:space="preserve">VA6113115   </t>
  </si>
  <si>
    <t>COPELEY FIELDS SUBDIVISION</t>
  </si>
  <si>
    <t xml:space="preserve">VA6113160   </t>
  </si>
  <si>
    <t>HAPPY HILLS SUBDIVISION</t>
  </si>
  <si>
    <t xml:space="preserve">VA6113165   </t>
  </si>
  <si>
    <t>HARTLAND INSTITUTE</t>
  </si>
  <si>
    <t xml:space="preserve">VA6113170   </t>
  </si>
  <si>
    <t>OAK PARK SUBDIVISION</t>
  </si>
  <si>
    <t xml:space="preserve">VA6113195   </t>
  </si>
  <si>
    <t>ROLLING BROOK MOBILE HOME PARK</t>
  </si>
  <si>
    <t xml:space="preserve">VA6113200   </t>
  </si>
  <si>
    <t>MADISON, TOWN OF</t>
  </si>
  <si>
    <t xml:space="preserve">VA6113265   </t>
  </si>
  <si>
    <t>MOUNTAIN VIEW NURSING HOME</t>
  </si>
  <si>
    <t xml:space="preserve">VA6113300   </t>
  </si>
  <si>
    <t>WOODBERRY FOREST SCHOOL</t>
  </si>
  <si>
    <t xml:space="preserve">VA6113500   </t>
  </si>
  <si>
    <t>VALLEY VIEW</t>
  </si>
  <si>
    <t>ORANGE COUNTY</t>
  </si>
  <si>
    <t xml:space="preserve">VA6137120   </t>
  </si>
  <si>
    <t>RSA ROUTE 20</t>
  </si>
  <si>
    <t xml:space="preserve">VA6137300   </t>
  </si>
  <si>
    <t>RSA ROUTE 15</t>
  </si>
  <si>
    <t xml:space="preserve">VA6137400   </t>
  </si>
  <si>
    <t>GORDONSVILLE, TOWN OF</t>
  </si>
  <si>
    <t>Declaration of Water emergency</t>
  </si>
  <si>
    <t xml:space="preserve">VA6137500   </t>
  </si>
  <si>
    <t>ORANGE, TOWN OF</t>
  </si>
  <si>
    <t xml:space="preserve">VA6137900   </t>
  </si>
  <si>
    <t>WOLFTRAP WOODS</t>
  </si>
  <si>
    <t xml:space="preserve">VA6137999   </t>
  </si>
  <si>
    <t>WILDERNESS</t>
  </si>
  <si>
    <t>PRINCE WILLIAM COUNTY</t>
  </si>
  <si>
    <t xml:space="preserve">VA6153050   </t>
  </si>
  <si>
    <t>BULL RUN MOUNTAIN/EVERGREEN (BRME)</t>
  </si>
  <si>
    <t>Updated via survey 8-4-26</t>
  </si>
  <si>
    <t xml:space="preserve">VA6153060   </t>
  </si>
  <si>
    <t>QUANTICO MCB-CAMP BARRETT</t>
  </si>
  <si>
    <t xml:space="preserve">VA6153082   </t>
  </si>
  <si>
    <t>PWCSA - CARTERS GROVE</t>
  </si>
  <si>
    <t>Drought Information | Prince William Water</t>
  </si>
  <si>
    <t xml:space="preserve">VA6153251   </t>
  </si>
  <si>
    <t>PWCSA - WEST</t>
  </si>
  <si>
    <t xml:space="preserve">VA6153260   </t>
  </si>
  <si>
    <t>WOODBRIDGE MHP LLC</t>
  </si>
  <si>
    <t xml:space="preserve">VA6153323   </t>
  </si>
  <si>
    <t>PWCSA - HOADLY MANOR</t>
  </si>
  <si>
    <t xml:space="preserve">VA6153475   </t>
  </si>
  <si>
    <t>LINTON HALL SCHOOL</t>
  </si>
  <si>
    <t xml:space="preserve">VA6153600   </t>
  </si>
  <si>
    <t>PWCSA - EAST</t>
  </si>
  <si>
    <t xml:space="preserve">VA6153625   </t>
  </si>
  <si>
    <t>DALE CITY</t>
  </si>
  <si>
    <t xml:space="preserve">VA6153675   </t>
  </si>
  <si>
    <t>MCB QUANTICO - MAINSIDE</t>
  </si>
  <si>
    <t xml:space="preserve">VA6153676   </t>
  </si>
  <si>
    <t>QUANTICO, TOWN OF</t>
  </si>
  <si>
    <t>RAPPAHANNOCK COUNTY</t>
  </si>
  <si>
    <t xml:space="preserve">VA6157400   </t>
  </si>
  <si>
    <t>WASHINGTON, TOWN OF</t>
  </si>
  <si>
    <t>8-10-26: updated to voluntary from mandatory. Previous: Updated via survey 7-29-26</t>
  </si>
  <si>
    <t>SPOTSYLVANIA COUNTY</t>
  </si>
  <si>
    <t xml:space="preserve">VA6177105   </t>
  </si>
  <si>
    <t>GLENWOOD MOBILE HOME PARK</t>
  </si>
  <si>
    <t xml:space="preserve">VA6177251   </t>
  </si>
  <si>
    <t>LAKE WILDERNESS</t>
  </si>
  <si>
    <t xml:space="preserve">VA6177266   </t>
  </si>
  <si>
    <t>LYNN CASTLE PARK</t>
  </si>
  <si>
    <t xml:space="preserve">VA6177300   </t>
  </si>
  <si>
    <t>SPOTSYLVANIA COUNTY UTILITIES</t>
  </si>
  <si>
    <t>STAFFORD COUNTY</t>
  </si>
  <si>
    <t xml:space="preserve">VA6179100   </t>
  </si>
  <si>
    <t>STAFFORD COUNTY UTILITIES</t>
  </si>
  <si>
    <t>added voluntary via survey 8-10-26</t>
  </si>
  <si>
    <t xml:space="preserve">VA6179500   </t>
  </si>
  <si>
    <t>HIDDEN LANE MHP</t>
  </si>
  <si>
    <t xml:space="preserve">VA6179750   </t>
  </si>
  <si>
    <t>ANNES MHP</t>
  </si>
  <si>
    <t>ALEXANDRIA CITY</t>
  </si>
  <si>
    <t xml:space="preserve">VA6510010   </t>
  </si>
  <si>
    <t>ALEXANDRIA, CITY OF</t>
  </si>
  <si>
    <t>FREDERICKSBURG CITY</t>
  </si>
  <si>
    <t xml:space="preserve">VA6630050   </t>
  </si>
  <si>
    <t>FREDERICKSBURG, CITY OF</t>
  </si>
  <si>
    <t>MANASSAS CITY</t>
  </si>
  <si>
    <t xml:space="preserve">VA6685100   </t>
  </si>
  <si>
    <t>MANASSAS, CITY OF</t>
  </si>
  <si>
    <t>MANASSAS PARK CITY</t>
  </si>
  <si>
    <t xml:space="preserve">VA6687100   </t>
  </si>
  <si>
    <t>MANASSAS PARK, CITY OF</t>
  </si>
  <si>
    <t>TOTAL</t>
  </si>
  <si>
    <t>Conservation Type</t>
  </si>
  <si>
    <t>Survey Summary</t>
  </si>
  <si>
    <t>% population on conservation</t>
  </si>
  <si>
    <t>Waterworks</t>
  </si>
  <si>
    <t>Total #</t>
  </si>
  <si>
    <t>Percent %</t>
  </si>
  <si>
    <t>Non-blank</t>
  </si>
  <si>
    <t>Total</t>
  </si>
  <si>
    <t>Sum</t>
  </si>
  <si>
    <t>Total systems</t>
  </si>
  <si>
    <t xml:space="preserve">No Response: </t>
  </si>
  <si>
    <t>No</t>
  </si>
  <si>
    <t>Source Type</t>
  </si>
  <si>
    <t>GW</t>
  </si>
  <si>
    <t>SW</t>
  </si>
  <si>
    <t>Date field Populated</t>
  </si>
  <si>
    <t>GU</t>
  </si>
  <si>
    <t xml:space="preserve">Percent of total </t>
  </si>
  <si>
    <t>Total population with date filled</t>
  </si>
  <si>
    <t>Surface Water (SW, SWP)</t>
  </si>
  <si>
    <t>Ground Water (GW, GU, GUP)</t>
  </si>
  <si>
    <t>Population Impacted</t>
  </si>
  <si>
    <t>&lt;&lt; Navigate between restriction types using this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</si>
</sst>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rgb="FF000000"/>
      <name val="Calibri"/>
      <family val="2"/>
    </font>
    <font>
      <u/>
      <sz val="11"/>
      <color theme="10"/>
      <name val="Calibri"/>
      <family val="2"/>
    </font>
    <font>
      <sz val="11"/>
      <name val="Calibri"/>
      <family val="2"/>
    </font>
    <font>
      <sz val="11"/>
      <color rgb="FF000000"/>
      <name val="Calibri"/>
      <family val="2"/>
    </font>
    <font>
      <b/>
      <sz val="11"/>
      <color rgb="FF000000"/>
      <name val="Calibri"/>
      <family val="2"/>
    </font>
    <font>
      <sz val="20"/>
      <color rgb="FF000000"/>
      <name val="Calibri"/>
      <family val="2"/>
    </font>
    <font>
      <b/>
      <sz val="11"/>
      <name val="Calibri"/>
      <family val="2"/>
    </font>
    <font>
      <sz val="14"/>
      <color theme="3" tint="0.39997558519241921"/>
      <name val="Calibri"/>
      <family val="2"/>
    </font>
    <font>
      <sz val="11"/>
      <color rgb="FF242424"/>
      <name val="Aptos Narrow"/>
      <charset val="1"/>
    </font>
    <font>
      <sz val="11"/>
      <color rgb="FF000000"/>
      <name val="Aptos Narrow"/>
      <family val="2"/>
    </font>
    <font>
      <sz val="11"/>
      <color rgb="FF000000"/>
      <name val="Aptos Narrow"/>
    </font>
    <font>
      <sz val="11"/>
      <color theme="1"/>
      <name val="Calibri"/>
      <family val="2"/>
    </font>
    <font>
      <sz val="11"/>
      <color theme="1"/>
      <name val="Aptos Narrow"/>
      <charset val="1"/>
    </font>
  </fonts>
  <fills count="4">
    <fill>
      <patternFill patternType="none"/>
    </fill>
    <fill>
      <patternFill patternType="gray125"/>
    </fill>
    <fill>
      <patternFill patternType="solid">
        <fgColor theme="4" tint="0.59999389629810485"/>
        <bgColor indexed="64"/>
      </patternFill>
    </fill>
    <fill>
      <patternFill patternType="solid">
        <fgColor rgb="FFC0E6F5"/>
        <bgColor rgb="FFC0E6F5"/>
      </patternFill>
    </fill>
  </fills>
  <borders count="3">
    <border>
      <left/>
      <right/>
      <top/>
      <bottom/>
      <diagonal/>
    </border>
    <border>
      <left/>
      <right/>
      <top/>
      <bottom style="thin">
        <color indexed="64"/>
      </bottom>
      <diagonal/>
    </border>
    <border>
      <left style="thin">
        <color rgb="FF156082"/>
      </left>
      <right style="thin">
        <color rgb="FF156082"/>
      </right>
      <top style="thin">
        <color rgb="FF156082"/>
      </top>
      <bottom style="thin">
        <color rgb="FF156082"/>
      </bottom>
      <diagonal/>
    </border>
  </borders>
  <cellStyleXfs count="4">
    <xf numFmtId="0" fontId="0" fillId="0" borderId="0" applyBorder="0"/>
    <xf numFmtId="0" fontId="1"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52">
    <xf numFmtId="0" fontId="0" fillId="0" borderId="0" xfId="0"/>
    <xf numFmtId="0" fontId="2" fillId="2" borderId="0" xfId="0" applyFont="1" applyFill="1" applyAlignment="1">
      <alignment wrapText="1"/>
    </xf>
    <xf numFmtId="164" fontId="0" fillId="0" borderId="0" xfId="2" applyNumberFormat="1" applyFont="1"/>
    <xf numFmtId="0" fontId="0" fillId="0" borderId="0" xfId="0" applyAlignment="1">
      <alignment wrapText="1"/>
    </xf>
    <xf numFmtId="0" fontId="0" fillId="0" borderId="1" xfId="0" applyBorder="1"/>
    <xf numFmtId="0" fontId="4" fillId="0" borderId="0" xfId="0" applyFont="1"/>
    <xf numFmtId="0" fontId="0" fillId="0" borderId="0" xfId="0" applyAlignment="1">
      <alignment horizontal="left" vertical="top"/>
    </xf>
    <xf numFmtId="0" fontId="5" fillId="0" borderId="0" xfId="0" applyFont="1"/>
    <xf numFmtId="0" fontId="6" fillId="2" borderId="0" xfId="0" applyFont="1" applyFill="1" applyAlignment="1">
      <alignment horizontal="center" vertical="center" wrapText="1"/>
    </xf>
    <xf numFmtId="164" fontId="6" fillId="2" borderId="0" xfId="2" applyNumberFormat="1" applyFont="1" applyFill="1" applyAlignment="1">
      <alignment horizontal="center" vertical="center" wrapText="1"/>
    </xf>
    <xf numFmtId="0" fontId="7" fillId="0" borderId="0" xfId="0" applyFont="1" applyAlignment="1">
      <alignment horizontal="left" vertical="center"/>
    </xf>
    <xf numFmtId="0" fontId="8" fillId="0" borderId="0" xfId="0" applyFont="1"/>
    <xf numFmtId="0" fontId="9" fillId="0" borderId="0" xfId="0" applyFont="1" applyBorder="1"/>
    <xf numFmtId="0" fontId="10" fillId="0" borderId="0" xfId="0" applyFont="1"/>
    <xf numFmtId="0" fontId="9" fillId="3" borderId="2" xfId="0" applyFont="1" applyFill="1" applyBorder="1"/>
    <xf numFmtId="9" fontId="0" fillId="0" borderId="0" xfId="3" applyFont="1" applyAlignment="1">
      <alignment horizontal="left" vertical="top" wrapText="1"/>
    </xf>
    <xf numFmtId="49" fontId="0" fillId="0" borderId="0" xfId="3" applyNumberFormat="1" applyFont="1" applyAlignment="1">
      <alignment horizontal="left" vertical="top"/>
    </xf>
    <xf numFmtId="0" fontId="2" fillId="2" borderId="0" xfId="0" applyFont="1" applyFill="1" applyAlignment="1">
      <alignment horizontal="left" vertical="top" wrapText="1"/>
    </xf>
    <xf numFmtId="164" fontId="2" fillId="2" borderId="0" xfId="2" applyNumberFormat="1" applyFont="1" applyFill="1" applyAlignment="1">
      <alignment horizontal="left" vertical="top" wrapText="1"/>
    </xf>
    <xf numFmtId="0" fontId="0" fillId="0" borderId="0" xfId="0" applyAlignment="1">
      <alignment horizontal="left" vertical="top" wrapText="1"/>
    </xf>
    <xf numFmtId="164" fontId="0" fillId="0" borderId="0" xfId="2" applyNumberFormat="1" applyFont="1" applyAlignment="1">
      <alignment horizontal="left" vertical="top"/>
    </xf>
    <xf numFmtId="14" fontId="0" fillId="0" borderId="0" xfId="0" applyNumberFormat="1" applyAlignment="1">
      <alignment horizontal="left" vertical="top"/>
    </xf>
    <xf numFmtId="0" fontId="1" fillId="0" borderId="0" xfId="1" applyAlignment="1">
      <alignment horizontal="left" vertical="top" wrapText="1"/>
    </xf>
    <xf numFmtId="0" fontId="8" fillId="0" borderId="0" xfId="0" applyFont="1" applyAlignment="1">
      <alignment horizontal="left" vertical="top" wrapText="1"/>
    </xf>
    <xf numFmtId="17" fontId="0" fillId="0" borderId="0" xfId="0" applyNumberFormat="1" applyAlignment="1">
      <alignment horizontal="left" vertical="top"/>
    </xf>
    <xf numFmtId="0" fontId="0" fillId="0" borderId="1" xfId="0" applyBorder="1" applyAlignment="1">
      <alignment horizontal="left" vertical="top"/>
    </xf>
    <xf numFmtId="164" fontId="0" fillId="0" borderId="1" xfId="2" applyNumberFormat="1" applyFont="1" applyBorder="1" applyAlignment="1">
      <alignment horizontal="left" vertical="top"/>
    </xf>
    <xf numFmtId="0" fontId="0" fillId="0" borderId="1" xfId="0" applyBorder="1" applyAlignment="1">
      <alignment horizontal="left" vertical="top" wrapText="1"/>
    </xf>
    <xf numFmtId="49" fontId="0" fillId="0" borderId="0" xfId="0" applyNumberFormat="1" applyAlignment="1">
      <alignment horizontal="left" vertical="top"/>
    </xf>
    <xf numFmtId="9" fontId="0" fillId="0" borderId="0" xfId="3" applyFont="1" applyAlignment="1">
      <alignment horizontal="left" vertical="top"/>
    </xf>
    <xf numFmtId="9" fontId="0" fillId="0" borderId="0" xfId="0" applyNumberFormat="1" applyAlignment="1">
      <alignment horizontal="left" vertical="top" wrapText="1"/>
    </xf>
    <xf numFmtId="49" fontId="11" fillId="0" borderId="0" xfId="1" applyNumberFormat="1" applyFont="1" applyAlignment="1">
      <alignment horizontal="left" vertical="top"/>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49" fontId="12" fillId="0" borderId="0" xfId="0" applyNumberFormat="1" applyFont="1" applyAlignment="1">
      <alignment horizontal="left" vertical="top"/>
    </xf>
    <xf numFmtId="49" fontId="11" fillId="0" borderId="1" xfId="0" applyNumberFormat="1" applyFont="1" applyBorder="1" applyAlignment="1">
      <alignment horizontal="left" vertical="top"/>
    </xf>
    <xf numFmtId="49" fontId="4" fillId="0" borderId="0" xfId="0" applyNumberFormat="1" applyFont="1" applyAlignment="1">
      <alignment horizontal="left" vertical="top"/>
    </xf>
    <xf numFmtId="0" fontId="4" fillId="0" borderId="0" xfId="0" applyFont="1" applyAlignment="1">
      <alignment horizontal="left" vertical="top"/>
    </xf>
    <xf numFmtId="1" fontId="0" fillId="0" borderId="0" xfId="3" applyNumberFormat="1" applyFont="1" applyAlignment="1">
      <alignment horizontal="left" vertical="top"/>
    </xf>
    <xf numFmtId="1" fontId="0" fillId="0" borderId="0" xfId="0" applyNumberFormat="1" applyAlignment="1">
      <alignment horizontal="left" vertical="top"/>
    </xf>
    <xf numFmtId="2" fontId="0" fillId="0" borderId="0" xfId="3" applyNumberFormat="1" applyFont="1" applyAlignment="1">
      <alignment horizontal="left" vertical="top"/>
    </xf>
    <xf numFmtId="0" fontId="0" fillId="0" borderId="0" xfId="0" applyBorder="1" applyAlignment="1">
      <alignment horizontal="left" vertical="top"/>
    </xf>
    <xf numFmtId="164" fontId="0" fillId="0" borderId="0" xfId="2" applyNumberFormat="1" applyFont="1" applyBorder="1" applyAlignment="1">
      <alignment horizontal="left" vertical="top"/>
    </xf>
    <xf numFmtId="0" fontId="0" fillId="0" borderId="0" xfId="0" applyBorder="1" applyAlignment="1">
      <alignment horizontal="left" vertical="top" wrapText="1"/>
    </xf>
    <xf numFmtId="49" fontId="11" fillId="0" borderId="0" xfId="0" applyNumberFormat="1" applyFont="1" applyBorder="1" applyAlignment="1">
      <alignment horizontal="left" vertical="top"/>
    </xf>
    <xf numFmtId="0" fontId="0" fillId="0" borderId="0" xfId="0" applyBorder="1"/>
    <xf numFmtId="10" fontId="0" fillId="0" borderId="0" xfId="0" applyNumberFormat="1" applyBorder="1"/>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9" fontId="0" fillId="0" borderId="0" xfId="0" applyNumberFormat="1"/>
    <xf numFmtId="0" fontId="1" fillId="0" borderId="0" xfId="1"/>
    <xf numFmtId="14" fontId="0" fillId="0" borderId="1" xfId="0" applyNumberFormat="1" applyBorder="1" applyAlignment="1">
      <alignment horizontal="left" vertical="top"/>
    </xf>
  </cellXfs>
  <cellStyles count="4">
    <cellStyle name="Comma" xfId="2" builtinId="3"/>
    <cellStyle name="Hyperlink" xfId="1" builtinId="8"/>
    <cellStyle name="Normal" xfId="0" builtinId="0"/>
    <cellStyle name="Percent" xfId="3" builtinId="5"/>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5BB4F80-DFC6-4165-9EB3-60DB12CCD237}">
    <nsvFilter filterId="{00000000-0001-0000-0000-000000000000}" ref="A1:AA1086" tableId="0">
      <columnFilter colId="7">
        <filter colId="7">
          <x:filters blank="1"/>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auquier.com/localnews/alert-fauquier-water-authority-issues-mandatory-water-restrictions-amid-ongoing-drought/article_604c9fb7-6dbe-4519-84ef-8c8ee7a6731b.html" TargetMode="External"/><Relationship Id="rId18" Type="http://schemas.openxmlformats.org/officeDocument/2006/relationships/hyperlink" Target="https://www.fauquier.com/localnews/alert-fauquier-water-authority-issues-mandatory-water-restrictions-amid-ongoing-drought/article_604c9fb7-6dbe-4519-84ef-8c8ee7a6731b.html" TargetMode="External"/><Relationship Id="rId26" Type="http://schemas.openxmlformats.org/officeDocument/2006/relationships/hyperlink" Target="https://www.augustawater.com/news/voluntary-water-conservation-measures" TargetMode="External"/><Relationship Id="rId39" Type="http://schemas.openxmlformats.org/officeDocument/2006/relationships/hyperlink" Target="https://rivannawater.org/drought-monitoring-information/" TargetMode="External"/><Relationship Id="rId21" Type="http://schemas.openxmlformats.org/officeDocument/2006/relationships/hyperlink" Target="https://www.fauquier.com/localnews/alert-fauquier-water-authority-issues-mandatory-water-restrictions-amid-ongoing-drought/article_604c9fb7-6dbe-4519-84ef-8c8ee7a6731b.html" TargetMode="External"/><Relationship Id="rId34" Type="http://schemas.openxmlformats.org/officeDocument/2006/relationships/hyperlink" Target="https://rivannawater.org/drought-monitoring-information/" TargetMode="External"/><Relationship Id="rId42" Type="http://schemas.openxmlformats.org/officeDocument/2006/relationships/hyperlink" Target="https://rivannawater.org/drought-monitoring-information/" TargetMode="External"/><Relationship Id="rId47" Type="http://schemas.openxmlformats.org/officeDocument/2006/relationships/hyperlink" Target="https://www.augustawater.com/news/voluntary-water-conservation-measures" TargetMode="External"/><Relationship Id="rId50" Type="http://schemas.openxmlformats.org/officeDocument/2006/relationships/hyperlink" Target="https://princewilliamwater.org/our-water/preparedness/drought-information" TargetMode="External"/><Relationship Id="rId7" Type="http://schemas.openxmlformats.org/officeDocument/2006/relationships/hyperlink" Target="Drought%20Watch%20in%20Effect%20for%20Northern%20Virginia%20Region%20Includes%20Leesburg%20|%20News%20Archive%20|%20Town%20of%20Leesburg,%20Virginia" TargetMode="External"/><Relationship Id="rId2" Type="http://schemas.openxmlformats.org/officeDocument/2006/relationships/hyperlink" Target="https://www.newmarketvirginia.com/residents/page/drought-warning-shenandoah-county" TargetMode="External"/><Relationship Id="rId16" Type="http://schemas.openxmlformats.org/officeDocument/2006/relationships/hyperlink" Target="https://www.fauquier.com/localnews/alert-fauquier-water-authority-issues-mandatory-water-restrictions-amid-ongoing-drought/article_604c9fb7-6dbe-4519-84ef-8c8ee7a6731b.html" TargetMode="External"/><Relationship Id="rId29" Type="http://schemas.openxmlformats.org/officeDocument/2006/relationships/hyperlink" Target="https://www.augustawater.com/news/voluntary-water-conservation-measures" TargetMode="External"/><Relationship Id="rId11" Type="http://schemas.openxmlformats.org/officeDocument/2006/relationships/hyperlink" Target="https://www.fauquier.com/localnews/alert-fauquier-water-authority-issues-mandatory-water-restrictions-amid-ongoing-drought/article_604c9fb7-6dbe-4519-84ef-8c8ee7a6731b.html" TargetMode="External"/><Relationship Id="rId24" Type="http://schemas.openxmlformats.org/officeDocument/2006/relationships/hyperlink" Target="https://www.augustawater.com/news/voluntary-water-conservation-measures" TargetMode="External"/><Relationship Id="rId32" Type="http://schemas.openxmlformats.org/officeDocument/2006/relationships/hyperlink" Target="https://www.nelsoncountyserviceauthority.com/droughtconditions2026.html" TargetMode="External"/><Relationship Id="rId37" Type="http://schemas.openxmlformats.org/officeDocument/2006/relationships/hyperlink" Target="https://rivannawater.org/drought-monitoring-information/" TargetMode="External"/><Relationship Id="rId40" Type="http://schemas.openxmlformats.org/officeDocument/2006/relationships/hyperlink" Target="https://rivannawater.org/drought-monitoring-information/" TargetMode="External"/><Relationship Id="rId45" Type="http://schemas.openxmlformats.org/officeDocument/2006/relationships/hyperlink" Target="https://tappahannock-va.gov/news-and-notices/voluntary-water-conservation-notice/" TargetMode="External"/><Relationship Id="rId5" Type="http://schemas.openxmlformats.org/officeDocument/2006/relationships/hyperlink" Target="https://www.fairfaxwater.org/news/fairfax-water-encourages-wise-water-use-officials-declare-regional-drought-watch" TargetMode="External"/><Relationship Id="rId15" Type="http://schemas.openxmlformats.org/officeDocument/2006/relationships/hyperlink" Target="https://www.fauquier.com/localnews/alert-fauquier-water-authority-issues-mandatory-water-restrictions-amid-ongoing-drought/article_604c9fb7-6dbe-4519-84ef-8c8ee7a6731b.html" TargetMode="External"/><Relationship Id="rId23" Type="http://schemas.openxmlformats.org/officeDocument/2006/relationships/hyperlink" Target="https://www.fauquier.com/localnews/alert-fauquier-water-authority-issues-mandatory-water-restrictions-amid-ongoing-drought/article_604c9fb7-6dbe-4519-84ef-8c8ee7a6731b.html" TargetMode="External"/><Relationship Id="rId28" Type="http://schemas.openxmlformats.org/officeDocument/2006/relationships/hyperlink" Target="https://www.augustawater.com/news/voluntary-water-conservation-measures" TargetMode="External"/><Relationship Id="rId36" Type="http://schemas.openxmlformats.org/officeDocument/2006/relationships/hyperlink" Target="https://rivannawater.org/drought-monitoring-information/" TargetMode="External"/><Relationship Id="rId49" Type="http://schemas.openxmlformats.org/officeDocument/2006/relationships/hyperlink" Target="https://princewilliamwater.org/our-water/preparedness/drought-information" TargetMode="External"/><Relationship Id="rId10" Type="http://schemas.openxmlformats.org/officeDocument/2006/relationships/hyperlink" Target="https://www.fauquier.com/localnews/alert-fauquier-water-authority-issues-mandatory-water-restrictions-amid-ongoing-drought/article_604c9fb7-6dbe-4519-84ef-8c8ee7a6731b.html" TargetMode="External"/><Relationship Id="rId19" Type="http://schemas.openxmlformats.org/officeDocument/2006/relationships/hyperlink" Target="https://www.fauquier.com/localnews/alert-fauquier-water-authority-issues-mandatory-water-restrictions-amid-ongoing-drought/article_604c9fb7-6dbe-4519-84ef-8c8ee7a6731b.html" TargetMode="External"/><Relationship Id="rId31" Type="http://schemas.openxmlformats.org/officeDocument/2006/relationships/hyperlink" Target="https://www.nelsoncountyserviceauthority.com/droughtconditions2026.html" TargetMode="External"/><Relationship Id="rId44" Type="http://schemas.openxmlformats.org/officeDocument/2006/relationships/hyperlink" Target="https://www.salemva.gov/m/newsflash/home/detail/587" TargetMode="External"/><Relationship Id="rId52" Type="http://schemas.microsoft.com/office/2019/04/relationships/namedSheetView" Target="../namedSheetViews/namedSheetView1.xml"/><Relationship Id="rId4" Type="http://schemas.openxmlformats.org/officeDocument/2006/relationships/hyperlink" Target="https://cms7files.revize.com/gordonsvilleva/20260701085615.pdf?t=202607010955460&amp;t=202607010955460" TargetMode="External"/><Relationship Id="rId9" Type="http://schemas.openxmlformats.org/officeDocument/2006/relationships/hyperlink" Target="https://www.fauquier.com/localnews/alert-fauquier-water-authority-issues-mandatory-water-restrictions-amid-ongoing-drought/article_604c9fb7-6dbe-4519-84ef-8c8ee7a6731b.html" TargetMode="External"/><Relationship Id="rId14" Type="http://schemas.openxmlformats.org/officeDocument/2006/relationships/hyperlink" Target="https://www.fauquier.com/localnews/alert-fauquier-water-authority-issues-mandatory-water-restrictions-amid-ongoing-drought/article_604c9fb7-6dbe-4519-84ef-8c8ee7a6731b.html" TargetMode="External"/><Relationship Id="rId22" Type="http://schemas.openxmlformats.org/officeDocument/2006/relationships/hyperlink" Target="https://www.fauquier.com/localnews/alert-fauquier-water-authority-issues-mandatory-water-restrictions-amid-ongoing-drought/article_604c9fb7-6dbe-4519-84ef-8c8ee7a6731b.html" TargetMode="External"/><Relationship Id="rId27" Type="http://schemas.openxmlformats.org/officeDocument/2006/relationships/hyperlink" Target="https://www.augustawater.com/news/voluntary-water-conservation-measures" TargetMode="External"/><Relationship Id="rId30" Type="http://schemas.openxmlformats.org/officeDocument/2006/relationships/hyperlink" Target="https://www.nelsoncountyserviceauthority.com/droughtconditions2026.html" TargetMode="External"/><Relationship Id="rId35" Type="http://schemas.openxmlformats.org/officeDocument/2006/relationships/hyperlink" Target="https://rivannawater.org/drought-monitoring-information/" TargetMode="External"/><Relationship Id="rId43" Type="http://schemas.openxmlformats.org/officeDocument/2006/relationships/hyperlink" Target="https://www.westernvawater.org/learn/use-water-wisely/water-conservation-tips" TargetMode="External"/><Relationship Id="rId48" Type="http://schemas.openxmlformats.org/officeDocument/2006/relationships/hyperlink" Target="https://princewilliamwater.org/our-water/preparedness/drought-information" TargetMode="External"/><Relationship Id="rId8" Type="http://schemas.openxmlformats.org/officeDocument/2006/relationships/hyperlink" Target="https://www.fauquier.com/localnews/alert-fauquier-water-authority-issues-mandatory-water-restrictions-amid-ongoing-drought/article_604c9fb7-6dbe-4519-84ef-8c8ee7a6731b.html" TargetMode="External"/><Relationship Id="rId51" Type="http://schemas.openxmlformats.org/officeDocument/2006/relationships/hyperlink" Target="https://princewilliamwater.org/our-water/preparedness/drought-information" TargetMode="External"/><Relationship Id="rId3" Type="http://schemas.openxmlformats.org/officeDocument/2006/relationships/hyperlink" Target="https://www.harrisonburgva.gov/water-conservation-efforts" TargetMode="External"/><Relationship Id="rId12" Type="http://schemas.openxmlformats.org/officeDocument/2006/relationships/hyperlink" Target="https://www.fauquier.com/localnews/alert-fauquier-water-authority-issues-mandatory-water-restrictions-amid-ongoing-drought/article_604c9fb7-6dbe-4519-84ef-8c8ee7a6731b.html" TargetMode="External"/><Relationship Id="rId17" Type="http://schemas.openxmlformats.org/officeDocument/2006/relationships/hyperlink" Target="https://www.fauquier.com/localnews/alert-fauquier-water-authority-issues-mandatory-water-restrictions-amid-ongoing-drought/article_604c9fb7-6dbe-4519-84ef-8c8ee7a6731b.html" TargetMode="External"/><Relationship Id="rId25" Type="http://schemas.openxmlformats.org/officeDocument/2006/relationships/hyperlink" Target="https://www.augustawater.com/news/voluntary-water-conservation-measures" TargetMode="External"/><Relationship Id="rId33" Type="http://schemas.openxmlformats.org/officeDocument/2006/relationships/hyperlink" Target="https://www.nelsoncountyserviceauthority.com/droughtconditions2026.html" TargetMode="External"/><Relationship Id="rId38" Type="http://schemas.openxmlformats.org/officeDocument/2006/relationships/hyperlink" Target="https://rivannawater.org/drought-monitoring-information/" TargetMode="External"/><Relationship Id="rId46" Type="http://schemas.openxmlformats.org/officeDocument/2006/relationships/hyperlink" Target="https://buenavistava.gov/voluntary-water-conservation/" TargetMode="External"/><Relationship Id="rId20" Type="http://schemas.openxmlformats.org/officeDocument/2006/relationships/hyperlink" Target="https://www.fauquier.com/localnews/alert-fauquier-water-authority-issues-mandatory-water-restrictions-amid-ongoing-drought/article_604c9fb7-6dbe-4519-84ef-8c8ee7a6731b.html" TargetMode="External"/><Relationship Id="rId41" Type="http://schemas.openxmlformats.org/officeDocument/2006/relationships/hyperlink" Target="https://rivannawater.org/drought-monitoring-information/" TargetMode="External"/><Relationship Id="rId1" Type="http://schemas.openxmlformats.org/officeDocument/2006/relationships/hyperlink" Target="https://www.woodstockva.gov/612/Water-Conservation" TargetMode="External"/><Relationship Id="rId6" Type="http://schemas.openxmlformats.org/officeDocument/2006/relationships/hyperlink" Target="https://www.loudounwater.org/blog/drought-wat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A1086"/>
  <sheetViews>
    <sheetView topLeftCell="C1" workbookViewId="0">
      <pane ySplit="1" topLeftCell="A322" activePane="bottomLeft" state="frozen"/>
      <selection activeCell="G1" sqref="G1"/>
      <selection pane="bottomLeft" activeCell="I339" sqref="I339"/>
    </sheetView>
  </sheetViews>
  <sheetFormatPr defaultRowHeight="15" x14ac:dyDescent="0.25"/>
  <cols>
    <col min="1" max="1" width="22.7109375" style="6" customWidth="1"/>
    <col min="2" max="2" width="11.28515625" style="6" bestFit="1" customWidth="1"/>
    <col min="3" max="3" width="37.7109375" style="6" customWidth="1"/>
    <col min="4" max="4" width="6.7109375" style="6" customWidth="1"/>
    <col min="5" max="5" width="7.140625" style="6" customWidth="1"/>
    <col min="6" max="6" width="12.28515625" style="6" customWidth="1"/>
    <col min="7" max="7" width="11.28515625" style="6" customWidth="1"/>
    <col min="8" max="8" width="13.85546875" style="6" customWidth="1"/>
    <col min="9" max="9" width="15.85546875" style="6" customWidth="1"/>
    <col min="10" max="10" width="48.140625" style="19" bestFit="1" customWidth="1"/>
    <col min="11" max="11" width="18.28515625" style="28" customWidth="1"/>
    <col min="12" max="12" width="9.7109375" bestFit="1" customWidth="1"/>
    <col min="27" max="27" width="29.140625" customWidth="1"/>
  </cols>
  <sheetData>
    <row r="1" spans="1:27" s="1" customFormat="1" ht="44.65" customHeight="1" x14ac:dyDescent="0.25">
      <c r="A1" s="17" t="s">
        <v>0</v>
      </c>
      <c r="B1" s="17" t="s">
        <v>1</v>
      </c>
      <c r="C1" s="17" t="s">
        <v>2</v>
      </c>
      <c r="D1" s="17" t="s">
        <v>3</v>
      </c>
      <c r="E1" s="17" t="s">
        <v>4</v>
      </c>
      <c r="F1" s="18" t="s">
        <v>5</v>
      </c>
      <c r="G1" s="17" t="s">
        <v>6</v>
      </c>
      <c r="H1" s="17" t="s">
        <v>7</v>
      </c>
      <c r="I1" s="17" t="s">
        <v>8</v>
      </c>
      <c r="J1" s="17" t="s">
        <v>9</v>
      </c>
      <c r="K1" s="47" t="s">
        <v>10</v>
      </c>
      <c r="L1" s="48" t="s">
        <v>11</v>
      </c>
      <c r="M1" s="48" t="s">
        <v>12</v>
      </c>
    </row>
    <row r="2" spans="1:27" x14ac:dyDescent="0.25">
      <c r="A2" s="6" t="s">
        <v>13</v>
      </c>
      <c r="B2" s="19" t="s">
        <v>14</v>
      </c>
      <c r="C2" s="6" t="s">
        <v>15</v>
      </c>
      <c r="D2" s="6" t="s">
        <v>16</v>
      </c>
      <c r="E2" s="6" t="s">
        <v>17</v>
      </c>
      <c r="F2" s="20">
        <v>490</v>
      </c>
      <c r="G2" s="20">
        <v>172</v>
      </c>
      <c r="H2" s="21">
        <v>46251</v>
      </c>
      <c r="J2" s="19" t="s">
        <v>18</v>
      </c>
      <c r="K2" s="32" t="s">
        <v>19</v>
      </c>
      <c r="L2" t="s">
        <v>19</v>
      </c>
      <c r="AA2">
        <f t="shared" ref="AA2:AA65" si="0">IF(OR($I2="Voluntary", $I2="Mandatory"), $F2, 0)</f>
        <v>0</v>
      </c>
    </row>
    <row r="3" spans="1:27" x14ac:dyDescent="0.25">
      <c r="A3" s="6" t="s">
        <v>13</v>
      </c>
      <c r="B3" s="6" t="s">
        <v>20</v>
      </c>
      <c r="C3" s="6" t="s">
        <v>21</v>
      </c>
      <c r="D3" s="6" t="s">
        <v>16</v>
      </c>
      <c r="E3" s="6" t="s">
        <v>22</v>
      </c>
      <c r="F3" s="20">
        <v>750</v>
      </c>
      <c r="G3" s="20">
        <v>1</v>
      </c>
      <c r="H3" s="21">
        <v>46255</v>
      </c>
      <c r="J3" s="19" t="s">
        <v>23</v>
      </c>
      <c r="K3" s="32" t="s">
        <v>19</v>
      </c>
      <c r="L3" t="s">
        <v>19</v>
      </c>
      <c r="M3" t="s">
        <v>19</v>
      </c>
      <c r="AA3">
        <f t="shared" si="0"/>
        <v>0</v>
      </c>
    </row>
    <row r="4" spans="1:27" x14ac:dyDescent="0.25">
      <c r="A4" s="6" t="s">
        <v>13</v>
      </c>
      <c r="B4" s="6" t="s">
        <v>24</v>
      </c>
      <c r="C4" s="6" t="s">
        <v>25</v>
      </c>
      <c r="D4" s="6" t="s">
        <v>16</v>
      </c>
      <c r="E4" s="6" t="s">
        <v>26</v>
      </c>
      <c r="F4" s="20">
        <v>41</v>
      </c>
      <c r="G4" s="20">
        <v>14</v>
      </c>
      <c r="H4" s="21">
        <v>46251</v>
      </c>
      <c r="J4" s="19" t="s">
        <v>18</v>
      </c>
      <c r="K4" s="32" t="s">
        <v>19</v>
      </c>
      <c r="L4" t="s">
        <v>19</v>
      </c>
      <c r="AA4">
        <f t="shared" si="0"/>
        <v>0</v>
      </c>
    </row>
    <row r="5" spans="1:27" x14ac:dyDescent="0.25">
      <c r="A5" s="6" t="s">
        <v>13</v>
      </c>
      <c r="B5" s="6" t="s">
        <v>27</v>
      </c>
      <c r="C5" s="6" t="s">
        <v>28</v>
      </c>
      <c r="D5" s="6" t="s">
        <v>16</v>
      </c>
      <c r="E5" s="6" t="s">
        <v>29</v>
      </c>
      <c r="F5" s="20">
        <v>985</v>
      </c>
      <c r="G5" s="20">
        <v>432</v>
      </c>
      <c r="K5" s="32" t="s">
        <v>30</v>
      </c>
      <c r="AA5">
        <f t="shared" si="0"/>
        <v>0</v>
      </c>
    </row>
    <row r="6" spans="1:27" x14ac:dyDescent="0.25">
      <c r="A6" s="6" t="s">
        <v>31</v>
      </c>
      <c r="B6" s="6" t="s">
        <v>32</v>
      </c>
      <c r="C6" s="6" t="s">
        <v>33</v>
      </c>
      <c r="D6" s="6" t="s">
        <v>16</v>
      </c>
      <c r="E6" s="6" t="s">
        <v>29</v>
      </c>
      <c r="F6" s="20">
        <v>19326</v>
      </c>
      <c r="G6" s="20">
        <v>7985</v>
      </c>
      <c r="H6" s="21">
        <v>46237</v>
      </c>
      <c r="J6" s="19" t="s">
        <v>34</v>
      </c>
      <c r="K6" s="32" t="s">
        <v>30</v>
      </c>
      <c r="AA6">
        <f t="shared" si="0"/>
        <v>0</v>
      </c>
    </row>
    <row r="7" spans="1:27" x14ac:dyDescent="0.25">
      <c r="A7" s="6" t="s">
        <v>31</v>
      </c>
      <c r="B7" s="6" t="s">
        <v>35</v>
      </c>
      <c r="C7" s="6" t="s">
        <v>36</v>
      </c>
      <c r="D7" s="6" t="s">
        <v>16</v>
      </c>
      <c r="E7" s="6" t="s">
        <v>29</v>
      </c>
      <c r="F7" s="20">
        <v>440</v>
      </c>
      <c r="G7" s="20">
        <v>181</v>
      </c>
      <c r="H7" s="21">
        <v>46237</v>
      </c>
      <c r="J7" s="19" t="s">
        <v>34</v>
      </c>
      <c r="K7" s="32" t="s">
        <v>30</v>
      </c>
      <c r="AA7">
        <f t="shared" si="0"/>
        <v>0</v>
      </c>
    </row>
    <row r="8" spans="1:27" x14ac:dyDescent="0.25">
      <c r="A8" s="6" t="s">
        <v>31</v>
      </c>
      <c r="B8" s="6" t="s">
        <v>37</v>
      </c>
      <c r="C8" s="6" t="s">
        <v>38</v>
      </c>
      <c r="D8" s="6" t="s">
        <v>16</v>
      </c>
      <c r="E8" s="6" t="s">
        <v>29</v>
      </c>
      <c r="F8" s="20">
        <v>69</v>
      </c>
      <c r="G8" s="20">
        <v>25</v>
      </c>
      <c r="H8" s="21">
        <v>46237</v>
      </c>
      <c r="J8" s="19" t="s">
        <v>34</v>
      </c>
      <c r="K8" s="32" t="s">
        <v>30</v>
      </c>
      <c r="AA8">
        <f t="shared" si="0"/>
        <v>0</v>
      </c>
    </row>
    <row r="9" spans="1:27" x14ac:dyDescent="0.25">
      <c r="A9" s="6" t="s">
        <v>31</v>
      </c>
      <c r="B9" s="6" t="s">
        <v>39</v>
      </c>
      <c r="C9" s="6" t="s">
        <v>40</v>
      </c>
      <c r="D9" s="6" t="s">
        <v>16</v>
      </c>
      <c r="E9" s="6" t="s">
        <v>29</v>
      </c>
      <c r="F9" s="20">
        <v>50</v>
      </c>
      <c r="G9" s="20">
        <v>12</v>
      </c>
      <c r="H9" s="21">
        <v>46237</v>
      </c>
      <c r="J9" s="19" t="s">
        <v>34</v>
      </c>
      <c r="K9" s="32" t="s">
        <v>30</v>
      </c>
      <c r="AA9">
        <f t="shared" si="0"/>
        <v>0</v>
      </c>
    </row>
    <row r="10" spans="1:27" x14ac:dyDescent="0.25">
      <c r="A10" s="6" t="s">
        <v>31</v>
      </c>
      <c r="B10" s="6" t="s">
        <v>41</v>
      </c>
      <c r="C10" s="6" t="s">
        <v>42</v>
      </c>
      <c r="D10" s="6" t="s">
        <v>16</v>
      </c>
      <c r="E10" s="6" t="s">
        <v>29</v>
      </c>
      <c r="F10" s="20">
        <v>64</v>
      </c>
      <c r="G10" s="20">
        <v>10</v>
      </c>
      <c r="H10" s="21">
        <v>46237</v>
      </c>
      <c r="J10" s="19" t="s">
        <v>34</v>
      </c>
      <c r="K10" s="32" t="s">
        <v>30</v>
      </c>
      <c r="AA10">
        <f t="shared" si="0"/>
        <v>0</v>
      </c>
    </row>
    <row r="11" spans="1:27" x14ac:dyDescent="0.25">
      <c r="A11" s="6" t="s">
        <v>31</v>
      </c>
      <c r="B11" s="6" t="s">
        <v>43</v>
      </c>
      <c r="C11" s="6" t="s">
        <v>44</v>
      </c>
      <c r="D11" s="6" t="s">
        <v>16</v>
      </c>
      <c r="E11" s="6" t="s">
        <v>17</v>
      </c>
      <c r="F11" s="20">
        <v>0</v>
      </c>
      <c r="G11" s="20">
        <v>1</v>
      </c>
      <c r="H11" s="21">
        <v>46237</v>
      </c>
      <c r="J11" s="19" t="s">
        <v>23</v>
      </c>
      <c r="K11" s="32" t="s">
        <v>19</v>
      </c>
      <c r="AA11">
        <f t="shared" si="0"/>
        <v>0</v>
      </c>
    </row>
    <row r="12" spans="1:27" x14ac:dyDescent="0.25">
      <c r="A12" s="6" t="s">
        <v>45</v>
      </c>
      <c r="B12" s="6" t="s">
        <v>46</v>
      </c>
      <c r="C12" s="6" t="s">
        <v>47</v>
      </c>
      <c r="D12" s="6" t="s">
        <v>16</v>
      </c>
      <c r="E12" s="6" t="s">
        <v>26</v>
      </c>
      <c r="F12" s="20">
        <v>25</v>
      </c>
      <c r="G12" s="20">
        <v>11</v>
      </c>
      <c r="K12" s="32" t="s">
        <v>30</v>
      </c>
      <c r="AA12">
        <f t="shared" si="0"/>
        <v>0</v>
      </c>
    </row>
    <row r="13" spans="1:27" x14ac:dyDescent="0.25">
      <c r="A13" s="6" t="s">
        <v>45</v>
      </c>
      <c r="B13" s="6" t="s">
        <v>48</v>
      </c>
      <c r="C13" s="6" t="s">
        <v>49</v>
      </c>
      <c r="D13" s="6" t="s">
        <v>16</v>
      </c>
      <c r="E13" s="6" t="s">
        <v>26</v>
      </c>
      <c r="F13" s="20">
        <v>1496</v>
      </c>
      <c r="G13" s="20">
        <v>469</v>
      </c>
      <c r="H13" s="21">
        <v>46255</v>
      </c>
      <c r="J13" s="19" t="s">
        <v>50</v>
      </c>
      <c r="K13" s="32" t="s">
        <v>19</v>
      </c>
      <c r="L13" t="s">
        <v>19</v>
      </c>
      <c r="M13" t="s">
        <v>19</v>
      </c>
      <c r="AA13">
        <f t="shared" si="0"/>
        <v>0</v>
      </c>
    </row>
    <row r="14" spans="1:27" x14ac:dyDescent="0.25">
      <c r="A14" s="6" t="s">
        <v>45</v>
      </c>
      <c r="B14" s="6" t="s">
        <v>51</v>
      </c>
      <c r="C14" s="6" t="s">
        <v>52</v>
      </c>
      <c r="D14" s="6" t="s">
        <v>16</v>
      </c>
      <c r="E14" s="6" t="s">
        <v>29</v>
      </c>
      <c r="F14" s="20">
        <v>7500</v>
      </c>
      <c r="G14" s="20">
        <v>3296</v>
      </c>
      <c r="K14" s="32" t="s">
        <v>30</v>
      </c>
      <c r="AA14">
        <f t="shared" si="0"/>
        <v>0</v>
      </c>
    </row>
    <row r="15" spans="1:27" x14ac:dyDescent="0.25">
      <c r="A15" s="6" t="s">
        <v>45</v>
      </c>
      <c r="B15" s="6" t="s">
        <v>53</v>
      </c>
      <c r="C15" s="6" t="s">
        <v>54</v>
      </c>
      <c r="D15" s="6" t="s">
        <v>16</v>
      </c>
      <c r="E15" s="6" t="s">
        <v>26</v>
      </c>
      <c r="F15" s="20">
        <v>145</v>
      </c>
      <c r="G15" s="20">
        <v>112</v>
      </c>
      <c r="H15" s="21">
        <v>46255</v>
      </c>
      <c r="J15" s="19" t="s">
        <v>55</v>
      </c>
      <c r="K15" s="32" t="s">
        <v>19</v>
      </c>
      <c r="L15" t="s">
        <v>19</v>
      </c>
      <c r="M15" t="s">
        <v>19</v>
      </c>
      <c r="AA15">
        <f t="shared" si="0"/>
        <v>0</v>
      </c>
    </row>
    <row r="16" spans="1:27" x14ac:dyDescent="0.25">
      <c r="A16" s="6" t="s">
        <v>45</v>
      </c>
      <c r="B16" s="6" t="s">
        <v>56</v>
      </c>
      <c r="C16" s="6" t="s">
        <v>57</v>
      </c>
      <c r="D16" s="6" t="s">
        <v>16</v>
      </c>
      <c r="E16" s="6" t="s">
        <v>26</v>
      </c>
      <c r="F16" s="20">
        <v>340</v>
      </c>
      <c r="G16" s="20">
        <v>151</v>
      </c>
      <c r="K16" s="32" t="s">
        <v>30</v>
      </c>
      <c r="AA16">
        <f t="shared" si="0"/>
        <v>0</v>
      </c>
    </row>
    <row r="17" spans="1:27" x14ac:dyDescent="0.25">
      <c r="A17" s="6" t="s">
        <v>45</v>
      </c>
      <c r="B17" s="6" t="s">
        <v>58</v>
      </c>
      <c r="C17" s="6" t="s">
        <v>59</v>
      </c>
      <c r="D17" s="6" t="s">
        <v>16</v>
      </c>
      <c r="E17" s="6" t="s">
        <v>22</v>
      </c>
      <c r="F17" s="20">
        <v>2884</v>
      </c>
      <c r="G17" s="20">
        <v>1171</v>
      </c>
      <c r="H17" s="21">
        <v>46255</v>
      </c>
      <c r="J17" s="19" t="s">
        <v>60</v>
      </c>
      <c r="K17" s="32" t="s">
        <v>19</v>
      </c>
      <c r="L17" t="s">
        <v>19</v>
      </c>
      <c r="M17" t="s">
        <v>19</v>
      </c>
      <c r="AA17">
        <f t="shared" si="0"/>
        <v>0</v>
      </c>
    </row>
    <row r="18" spans="1:27" x14ac:dyDescent="0.25">
      <c r="A18" s="6" t="s">
        <v>45</v>
      </c>
      <c r="B18" s="6" t="s">
        <v>61</v>
      </c>
      <c r="C18" s="6" t="s">
        <v>62</v>
      </c>
      <c r="D18" s="6" t="s">
        <v>16</v>
      </c>
      <c r="E18" s="6" t="s">
        <v>26</v>
      </c>
      <c r="F18" s="20">
        <v>90</v>
      </c>
      <c r="G18" s="20">
        <v>1</v>
      </c>
      <c r="H18" s="21">
        <v>46255</v>
      </c>
      <c r="J18" s="19" t="s">
        <v>23</v>
      </c>
      <c r="K18" s="32" t="s">
        <v>19</v>
      </c>
      <c r="M18" t="s">
        <v>19</v>
      </c>
      <c r="AA18">
        <f t="shared" si="0"/>
        <v>0</v>
      </c>
    </row>
    <row r="19" spans="1:27" x14ac:dyDescent="0.25">
      <c r="A19" s="6" t="s">
        <v>45</v>
      </c>
      <c r="B19" s="6" t="s">
        <v>63</v>
      </c>
      <c r="C19" s="6" t="s">
        <v>64</v>
      </c>
      <c r="D19" s="6" t="s">
        <v>16</v>
      </c>
      <c r="E19" s="6" t="s">
        <v>29</v>
      </c>
      <c r="F19" s="20">
        <v>325</v>
      </c>
      <c r="G19" s="20">
        <v>111</v>
      </c>
      <c r="K19" s="32" t="s">
        <v>30</v>
      </c>
      <c r="AA19">
        <f t="shared" si="0"/>
        <v>0</v>
      </c>
    </row>
    <row r="20" spans="1:27" x14ac:dyDescent="0.25">
      <c r="A20" s="6" t="s">
        <v>45</v>
      </c>
      <c r="B20" s="6" t="s">
        <v>65</v>
      </c>
      <c r="C20" s="6" t="s">
        <v>66</v>
      </c>
      <c r="D20" s="6" t="s">
        <v>16</v>
      </c>
      <c r="E20" s="6" t="s">
        <v>26</v>
      </c>
      <c r="F20" s="20">
        <v>300</v>
      </c>
      <c r="G20" s="20">
        <v>35</v>
      </c>
      <c r="K20" s="32" t="s">
        <v>30</v>
      </c>
      <c r="AA20">
        <f t="shared" si="0"/>
        <v>0</v>
      </c>
    </row>
    <row r="21" spans="1:27" x14ac:dyDescent="0.25">
      <c r="A21" s="6" t="s">
        <v>45</v>
      </c>
      <c r="B21" s="6" t="s">
        <v>67</v>
      </c>
      <c r="C21" s="6" t="s">
        <v>68</v>
      </c>
      <c r="D21" s="6" t="s">
        <v>16</v>
      </c>
      <c r="E21" s="6" t="s">
        <v>26</v>
      </c>
      <c r="F21" s="20">
        <v>530</v>
      </c>
      <c r="G21" s="20">
        <v>221</v>
      </c>
      <c r="H21" s="21">
        <v>46255</v>
      </c>
      <c r="J21" s="19" t="s">
        <v>50</v>
      </c>
      <c r="K21" s="32" t="s">
        <v>19</v>
      </c>
      <c r="L21" t="s">
        <v>19</v>
      </c>
      <c r="M21" t="s">
        <v>19</v>
      </c>
      <c r="AA21">
        <f t="shared" si="0"/>
        <v>0</v>
      </c>
    </row>
    <row r="22" spans="1:27" x14ac:dyDescent="0.25">
      <c r="A22" s="6" t="s">
        <v>45</v>
      </c>
      <c r="B22" s="6" t="s">
        <v>69</v>
      </c>
      <c r="C22" s="6" t="s">
        <v>70</v>
      </c>
      <c r="D22" s="6" t="s">
        <v>16</v>
      </c>
      <c r="E22" s="6" t="s">
        <v>26</v>
      </c>
      <c r="F22" s="20">
        <v>25</v>
      </c>
      <c r="G22" s="20">
        <v>11</v>
      </c>
      <c r="K22" s="32" t="s">
        <v>30</v>
      </c>
      <c r="AA22">
        <f t="shared" si="0"/>
        <v>0</v>
      </c>
    </row>
    <row r="23" spans="1:27" x14ac:dyDescent="0.25">
      <c r="A23" s="6" t="s">
        <v>45</v>
      </c>
      <c r="B23" s="6" t="s">
        <v>71</v>
      </c>
      <c r="C23" s="6" t="s">
        <v>72</v>
      </c>
      <c r="D23" s="6" t="s">
        <v>16</v>
      </c>
      <c r="E23" s="6" t="s">
        <v>29</v>
      </c>
      <c r="F23" s="20">
        <v>260</v>
      </c>
      <c r="G23" s="20">
        <v>84</v>
      </c>
      <c r="K23" s="32" t="s">
        <v>30</v>
      </c>
      <c r="AA23">
        <f t="shared" si="0"/>
        <v>0</v>
      </c>
    </row>
    <row r="24" spans="1:27" x14ac:dyDescent="0.25">
      <c r="A24" s="6" t="s">
        <v>73</v>
      </c>
      <c r="B24" s="6" t="s">
        <v>74</v>
      </c>
      <c r="C24" s="6" t="s">
        <v>75</v>
      </c>
      <c r="D24" s="6" t="s">
        <v>16</v>
      </c>
      <c r="E24" s="6" t="s">
        <v>29</v>
      </c>
      <c r="F24" s="20">
        <v>220</v>
      </c>
      <c r="G24" s="20">
        <v>87</v>
      </c>
      <c r="H24" s="21">
        <v>46240</v>
      </c>
      <c r="J24" s="19" t="s">
        <v>76</v>
      </c>
      <c r="K24" s="32" t="s">
        <v>30</v>
      </c>
      <c r="AA24">
        <f t="shared" si="0"/>
        <v>0</v>
      </c>
    </row>
    <row r="25" spans="1:27" x14ac:dyDescent="0.25">
      <c r="A25" s="6" t="s">
        <v>73</v>
      </c>
      <c r="B25" s="6" t="s">
        <v>77</v>
      </c>
      <c r="C25" s="6" t="s">
        <v>78</v>
      </c>
      <c r="D25" s="6" t="s">
        <v>16</v>
      </c>
      <c r="E25" s="6" t="s">
        <v>29</v>
      </c>
      <c r="F25" s="20">
        <v>4836</v>
      </c>
      <c r="G25" s="20">
        <v>1706</v>
      </c>
      <c r="K25" s="32" t="s">
        <v>30</v>
      </c>
      <c r="AA25">
        <f t="shared" si="0"/>
        <v>0</v>
      </c>
    </row>
    <row r="26" spans="1:27" x14ac:dyDescent="0.25">
      <c r="A26" s="6" t="s">
        <v>73</v>
      </c>
      <c r="B26" s="6" t="s">
        <v>79</v>
      </c>
      <c r="C26" s="6" t="s">
        <v>80</v>
      </c>
      <c r="D26" s="6" t="s">
        <v>16</v>
      </c>
      <c r="E26" s="6" t="s">
        <v>29</v>
      </c>
      <c r="F26" s="20">
        <v>335</v>
      </c>
      <c r="G26" s="20">
        <v>129</v>
      </c>
      <c r="H26" s="21">
        <v>46240</v>
      </c>
      <c r="J26" s="19" t="s">
        <v>76</v>
      </c>
      <c r="K26" s="32" t="s">
        <v>30</v>
      </c>
      <c r="AA26">
        <f t="shared" si="0"/>
        <v>0</v>
      </c>
    </row>
    <row r="27" spans="1:27" x14ac:dyDescent="0.25">
      <c r="A27" s="6" t="s">
        <v>73</v>
      </c>
      <c r="B27" s="6" t="s">
        <v>81</v>
      </c>
      <c r="C27" s="6" t="s">
        <v>82</v>
      </c>
      <c r="D27" s="6" t="s">
        <v>16</v>
      </c>
      <c r="E27" s="6" t="s">
        <v>22</v>
      </c>
      <c r="F27" s="20">
        <v>0</v>
      </c>
      <c r="G27" s="20">
        <v>3</v>
      </c>
      <c r="H27" s="21">
        <v>46255</v>
      </c>
      <c r="J27" s="19" t="s">
        <v>83</v>
      </c>
      <c r="K27" s="32" t="s">
        <v>19</v>
      </c>
      <c r="L27" t="s">
        <v>19</v>
      </c>
      <c r="M27" t="s">
        <v>19</v>
      </c>
      <c r="AA27">
        <f t="shared" si="0"/>
        <v>0</v>
      </c>
    </row>
    <row r="28" spans="1:27" x14ac:dyDescent="0.25">
      <c r="A28" s="6" t="s">
        <v>73</v>
      </c>
      <c r="B28" s="6" t="s">
        <v>84</v>
      </c>
      <c r="C28" s="6" t="s">
        <v>85</v>
      </c>
      <c r="D28" s="6" t="s">
        <v>16</v>
      </c>
      <c r="E28" s="6" t="s">
        <v>29</v>
      </c>
      <c r="F28" s="20">
        <v>592</v>
      </c>
      <c r="G28" s="20">
        <v>184</v>
      </c>
      <c r="H28" s="21">
        <v>46240</v>
      </c>
      <c r="J28" s="19" t="s">
        <v>76</v>
      </c>
      <c r="K28" s="32" t="s">
        <v>30</v>
      </c>
      <c r="AA28">
        <f t="shared" si="0"/>
        <v>0</v>
      </c>
    </row>
    <row r="29" spans="1:27" x14ac:dyDescent="0.25">
      <c r="A29" s="6" t="s">
        <v>73</v>
      </c>
      <c r="B29" s="6" t="s">
        <v>86</v>
      </c>
      <c r="C29" s="6" t="s">
        <v>87</v>
      </c>
      <c r="D29" s="6" t="s">
        <v>16</v>
      </c>
      <c r="E29" s="6" t="s">
        <v>29</v>
      </c>
      <c r="F29" s="20">
        <v>2978</v>
      </c>
      <c r="G29" s="20">
        <v>1105</v>
      </c>
      <c r="H29" s="21">
        <v>46240</v>
      </c>
      <c r="J29" s="19" t="s">
        <v>76</v>
      </c>
      <c r="K29" s="32" t="s">
        <v>30</v>
      </c>
      <c r="AA29">
        <f t="shared" si="0"/>
        <v>0</v>
      </c>
    </row>
    <row r="30" spans="1:27" x14ac:dyDescent="0.25">
      <c r="A30" s="6" t="s">
        <v>73</v>
      </c>
      <c r="B30" s="6" t="s">
        <v>88</v>
      </c>
      <c r="C30" s="6" t="s">
        <v>89</v>
      </c>
      <c r="D30" s="6" t="s">
        <v>16</v>
      </c>
      <c r="E30" s="6" t="s">
        <v>29</v>
      </c>
      <c r="F30" s="20">
        <v>48</v>
      </c>
      <c r="G30" s="20">
        <v>14</v>
      </c>
      <c r="H30" s="21">
        <v>46240</v>
      </c>
      <c r="J30" s="19" t="s">
        <v>76</v>
      </c>
      <c r="K30" s="32" t="s">
        <v>30</v>
      </c>
      <c r="AA30">
        <f t="shared" si="0"/>
        <v>0</v>
      </c>
    </row>
    <row r="31" spans="1:27" x14ac:dyDescent="0.25">
      <c r="A31" s="6" t="s">
        <v>73</v>
      </c>
      <c r="B31" s="6" t="s">
        <v>90</v>
      </c>
      <c r="C31" s="6" t="s">
        <v>91</v>
      </c>
      <c r="D31" s="6" t="s">
        <v>16</v>
      </c>
      <c r="E31" s="6" t="s">
        <v>29</v>
      </c>
      <c r="F31" s="20">
        <v>35</v>
      </c>
      <c r="G31" s="20">
        <v>14</v>
      </c>
      <c r="H31" s="21">
        <v>46240</v>
      </c>
      <c r="J31" s="19" t="s">
        <v>76</v>
      </c>
      <c r="K31" s="32" t="s">
        <v>30</v>
      </c>
      <c r="AA31">
        <f t="shared" si="0"/>
        <v>0</v>
      </c>
    </row>
    <row r="32" spans="1:27" x14ac:dyDescent="0.25">
      <c r="A32" s="6" t="s">
        <v>73</v>
      </c>
      <c r="B32" s="6" t="s">
        <v>92</v>
      </c>
      <c r="C32" s="6" t="s">
        <v>93</v>
      </c>
      <c r="D32" s="6" t="s">
        <v>16</v>
      </c>
      <c r="E32" s="6" t="s">
        <v>29</v>
      </c>
      <c r="F32" s="20">
        <v>40</v>
      </c>
      <c r="G32" s="20">
        <v>21</v>
      </c>
      <c r="H32" s="21">
        <v>46240</v>
      </c>
      <c r="J32" s="19" t="s">
        <v>76</v>
      </c>
      <c r="K32" s="32" t="s">
        <v>30</v>
      </c>
      <c r="AA32">
        <f t="shared" si="0"/>
        <v>0</v>
      </c>
    </row>
    <row r="33" spans="1:27" x14ac:dyDescent="0.25">
      <c r="A33" s="6" t="s">
        <v>73</v>
      </c>
      <c r="B33" s="6" t="s">
        <v>94</v>
      </c>
      <c r="C33" s="6" t="s">
        <v>95</v>
      </c>
      <c r="D33" s="6" t="s">
        <v>16</v>
      </c>
      <c r="E33" s="6" t="s">
        <v>29</v>
      </c>
      <c r="F33" s="20">
        <v>1090</v>
      </c>
      <c r="G33" s="20">
        <v>431</v>
      </c>
      <c r="H33" s="21">
        <v>46240</v>
      </c>
      <c r="J33" s="19" t="s">
        <v>76</v>
      </c>
      <c r="K33" s="32" t="s">
        <v>30</v>
      </c>
      <c r="AA33">
        <f t="shared" si="0"/>
        <v>0</v>
      </c>
    </row>
    <row r="34" spans="1:27" x14ac:dyDescent="0.25">
      <c r="A34" s="6" t="s">
        <v>73</v>
      </c>
      <c r="B34" s="6" t="s">
        <v>96</v>
      </c>
      <c r="C34" s="6" t="s">
        <v>97</v>
      </c>
      <c r="D34" s="6" t="s">
        <v>16</v>
      </c>
      <c r="E34" s="6" t="s">
        <v>29</v>
      </c>
      <c r="F34" s="20">
        <v>700</v>
      </c>
      <c r="G34" s="20">
        <v>252</v>
      </c>
      <c r="H34" s="21">
        <v>46240</v>
      </c>
      <c r="J34" s="19" t="s">
        <v>76</v>
      </c>
      <c r="K34" s="32" t="s">
        <v>30</v>
      </c>
      <c r="AA34">
        <f t="shared" si="0"/>
        <v>0</v>
      </c>
    </row>
    <row r="35" spans="1:27" x14ac:dyDescent="0.25">
      <c r="A35" s="6" t="s">
        <v>73</v>
      </c>
      <c r="B35" s="6" t="s">
        <v>98</v>
      </c>
      <c r="C35" s="6" t="s">
        <v>99</v>
      </c>
      <c r="D35" s="6" t="s">
        <v>16</v>
      </c>
      <c r="E35" s="6" t="s">
        <v>29</v>
      </c>
      <c r="F35" s="20">
        <v>175</v>
      </c>
      <c r="G35" s="20">
        <v>71</v>
      </c>
      <c r="H35" s="21">
        <v>46240</v>
      </c>
      <c r="J35" s="19" t="s">
        <v>76</v>
      </c>
      <c r="K35" s="32" t="s">
        <v>30</v>
      </c>
      <c r="AA35">
        <f t="shared" si="0"/>
        <v>0</v>
      </c>
    </row>
    <row r="36" spans="1:27" x14ac:dyDescent="0.25">
      <c r="A36" s="6" t="s">
        <v>73</v>
      </c>
      <c r="B36" s="6" t="s">
        <v>100</v>
      </c>
      <c r="C36" s="6" t="s">
        <v>101</v>
      </c>
      <c r="D36" s="6" t="s">
        <v>16</v>
      </c>
      <c r="E36" s="6" t="s">
        <v>29</v>
      </c>
      <c r="F36" s="20">
        <v>448</v>
      </c>
      <c r="G36" s="20">
        <v>181</v>
      </c>
      <c r="H36" s="21">
        <v>46240</v>
      </c>
      <c r="J36" s="19" t="s">
        <v>76</v>
      </c>
      <c r="K36" s="32" t="s">
        <v>30</v>
      </c>
      <c r="AA36">
        <f t="shared" si="0"/>
        <v>0</v>
      </c>
    </row>
    <row r="37" spans="1:27" x14ac:dyDescent="0.25">
      <c r="A37" s="6" t="s">
        <v>73</v>
      </c>
      <c r="B37" s="6" t="s">
        <v>102</v>
      </c>
      <c r="C37" s="6" t="s">
        <v>103</v>
      </c>
      <c r="D37" s="6" t="s">
        <v>16</v>
      </c>
      <c r="E37" s="6" t="s">
        <v>29</v>
      </c>
      <c r="F37" s="20">
        <v>415</v>
      </c>
      <c r="G37" s="20">
        <v>166</v>
      </c>
      <c r="H37" s="21">
        <v>46240</v>
      </c>
      <c r="J37" s="19" t="s">
        <v>76</v>
      </c>
      <c r="K37" s="32" t="s">
        <v>30</v>
      </c>
      <c r="AA37">
        <f t="shared" si="0"/>
        <v>0</v>
      </c>
    </row>
    <row r="38" spans="1:27" x14ac:dyDescent="0.25">
      <c r="A38" s="6" t="s">
        <v>73</v>
      </c>
      <c r="B38" s="6" t="s">
        <v>104</v>
      </c>
      <c r="C38" s="6" t="s">
        <v>105</v>
      </c>
      <c r="D38" s="6" t="s">
        <v>16</v>
      </c>
      <c r="E38" s="6" t="s">
        <v>29</v>
      </c>
      <c r="F38" s="20">
        <v>255</v>
      </c>
      <c r="G38" s="20">
        <v>26</v>
      </c>
      <c r="H38" s="21">
        <v>46240</v>
      </c>
      <c r="J38" s="19" t="s">
        <v>76</v>
      </c>
      <c r="K38" s="32" t="s">
        <v>30</v>
      </c>
      <c r="AA38">
        <f t="shared" si="0"/>
        <v>0</v>
      </c>
    </row>
    <row r="39" spans="1:27" x14ac:dyDescent="0.25">
      <c r="A39" s="6" t="s">
        <v>73</v>
      </c>
      <c r="B39" s="6" t="s">
        <v>106</v>
      </c>
      <c r="C39" s="6" t="s">
        <v>107</v>
      </c>
      <c r="D39" s="6" t="s">
        <v>16</v>
      </c>
      <c r="E39" s="6" t="s">
        <v>29</v>
      </c>
      <c r="F39" s="20">
        <v>25</v>
      </c>
      <c r="G39" s="20">
        <v>10</v>
      </c>
      <c r="H39" s="21">
        <v>46240</v>
      </c>
      <c r="J39" s="19" t="s">
        <v>76</v>
      </c>
      <c r="K39" s="32" t="s">
        <v>30</v>
      </c>
      <c r="AA39">
        <f t="shared" si="0"/>
        <v>0</v>
      </c>
    </row>
    <row r="40" spans="1:27" x14ac:dyDescent="0.25">
      <c r="A40" s="6" t="s">
        <v>73</v>
      </c>
      <c r="B40" s="6" t="s">
        <v>108</v>
      </c>
      <c r="C40" s="6" t="s">
        <v>109</v>
      </c>
      <c r="D40" s="6" t="s">
        <v>16</v>
      </c>
      <c r="E40" s="6" t="s">
        <v>29</v>
      </c>
      <c r="F40" s="20">
        <v>35</v>
      </c>
      <c r="G40" s="20">
        <v>14</v>
      </c>
      <c r="H40" s="21">
        <v>46240</v>
      </c>
      <c r="J40" s="19" t="s">
        <v>76</v>
      </c>
      <c r="K40" s="32" t="s">
        <v>30</v>
      </c>
      <c r="AA40">
        <f t="shared" si="0"/>
        <v>0</v>
      </c>
    </row>
    <row r="41" spans="1:27" x14ac:dyDescent="0.25">
      <c r="A41" s="6" t="s">
        <v>73</v>
      </c>
      <c r="B41" s="6" t="s">
        <v>110</v>
      </c>
      <c r="C41" s="6" t="s">
        <v>111</v>
      </c>
      <c r="D41" s="6" t="s">
        <v>16</v>
      </c>
      <c r="E41" s="6" t="s">
        <v>29</v>
      </c>
      <c r="F41" s="20">
        <v>88</v>
      </c>
      <c r="G41" s="20">
        <v>30</v>
      </c>
      <c r="H41" s="21">
        <v>46240</v>
      </c>
      <c r="J41" s="19" t="s">
        <v>76</v>
      </c>
      <c r="K41" s="32" t="s">
        <v>30</v>
      </c>
      <c r="AA41">
        <f t="shared" si="0"/>
        <v>0</v>
      </c>
    </row>
    <row r="42" spans="1:27" x14ac:dyDescent="0.25">
      <c r="A42" s="6" t="s">
        <v>73</v>
      </c>
      <c r="B42" s="6" t="s">
        <v>112</v>
      </c>
      <c r="C42" s="6" t="s">
        <v>113</v>
      </c>
      <c r="D42" s="6" t="s">
        <v>16</v>
      </c>
      <c r="E42" s="6" t="s">
        <v>29</v>
      </c>
      <c r="F42" s="20">
        <v>3660</v>
      </c>
      <c r="G42" s="20">
        <v>1442</v>
      </c>
      <c r="H42" s="21">
        <v>46240</v>
      </c>
      <c r="J42" s="19" t="s">
        <v>76</v>
      </c>
      <c r="K42" s="32" t="s">
        <v>30</v>
      </c>
      <c r="AA42">
        <f t="shared" si="0"/>
        <v>0</v>
      </c>
    </row>
    <row r="43" spans="1:27" x14ac:dyDescent="0.25">
      <c r="A43" s="6" t="s">
        <v>114</v>
      </c>
      <c r="B43" s="6" t="s">
        <v>115</v>
      </c>
      <c r="C43" s="6" t="s">
        <v>116</v>
      </c>
      <c r="D43" s="6" t="s">
        <v>16</v>
      </c>
      <c r="E43" s="6" t="s">
        <v>26</v>
      </c>
      <c r="F43" s="20">
        <v>60</v>
      </c>
      <c r="G43" s="20">
        <v>20</v>
      </c>
      <c r="K43" s="32" t="s">
        <v>30</v>
      </c>
      <c r="AA43">
        <f t="shared" si="0"/>
        <v>0</v>
      </c>
    </row>
    <row r="44" spans="1:27" x14ac:dyDescent="0.25">
      <c r="A44" s="6" t="s">
        <v>114</v>
      </c>
      <c r="B44" s="6" t="s">
        <v>117</v>
      </c>
      <c r="C44" s="6" t="s">
        <v>118</v>
      </c>
      <c r="D44" s="6" t="s">
        <v>16</v>
      </c>
      <c r="E44" s="6" t="s">
        <v>26</v>
      </c>
      <c r="F44" s="20">
        <v>95</v>
      </c>
      <c r="G44" s="20">
        <v>18</v>
      </c>
      <c r="K44" s="32" t="s">
        <v>30</v>
      </c>
      <c r="AA44">
        <f t="shared" si="0"/>
        <v>0</v>
      </c>
    </row>
    <row r="45" spans="1:27" x14ac:dyDescent="0.25">
      <c r="A45" s="6" t="s">
        <v>114</v>
      </c>
      <c r="B45" s="6" t="s">
        <v>119</v>
      </c>
      <c r="C45" s="6" t="s">
        <v>120</v>
      </c>
      <c r="D45" s="6" t="s">
        <v>16</v>
      </c>
      <c r="E45" s="6" t="s">
        <v>26</v>
      </c>
      <c r="F45" s="20">
        <v>2300</v>
      </c>
      <c r="G45" s="20">
        <v>559</v>
      </c>
      <c r="H45" s="21">
        <v>46255</v>
      </c>
      <c r="I45" s="6" t="s">
        <v>121</v>
      </c>
      <c r="J45" s="19" t="s">
        <v>55</v>
      </c>
      <c r="K45" s="32" t="s">
        <v>19</v>
      </c>
      <c r="L45" t="s">
        <v>19</v>
      </c>
      <c r="M45" t="s">
        <v>19</v>
      </c>
      <c r="AA45">
        <f t="shared" si="0"/>
        <v>0</v>
      </c>
    </row>
    <row r="46" spans="1:27" x14ac:dyDescent="0.25">
      <c r="A46" s="6" t="s">
        <v>122</v>
      </c>
      <c r="B46" s="6" t="s">
        <v>123</v>
      </c>
      <c r="C46" s="6" t="s">
        <v>124</v>
      </c>
      <c r="D46" s="6" t="s">
        <v>16</v>
      </c>
      <c r="E46" s="6" t="s">
        <v>125</v>
      </c>
      <c r="F46" s="20">
        <v>88</v>
      </c>
      <c r="G46" s="20">
        <v>42</v>
      </c>
      <c r="K46" s="32" t="s">
        <v>30</v>
      </c>
      <c r="AA46">
        <f t="shared" si="0"/>
        <v>0</v>
      </c>
    </row>
    <row r="47" spans="1:27" x14ac:dyDescent="0.25">
      <c r="A47" s="6" t="s">
        <v>122</v>
      </c>
      <c r="B47" s="6" t="s">
        <v>126</v>
      </c>
      <c r="C47" s="6" t="s">
        <v>127</v>
      </c>
      <c r="D47" s="6" t="s">
        <v>16</v>
      </c>
      <c r="E47" s="6" t="s">
        <v>125</v>
      </c>
      <c r="F47" s="20">
        <v>124</v>
      </c>
      <c r="G47" s="20">
        <v>58</v>
      </c>
      <c r="K47" s="32" t="s">
        <v>30</v>
      </c>
      <c r="AA47">
        <f t="shared" si="0"/>
        <v>0</v>
      </c>
    </row>
    <row r="48" spans="1:27" x14ac:dyDescent="0.25">
      <c r="A48" s="6" t="s">
        <v>122</v>
      </c>
      <c r="B48" s="6" t="s">
        <v>128</v>
      </c>
      <c r="C48" s="6" t="s">
        <v>129</v>
      </c>
      <c r="D48" s="6" t="s">
        <v>16</v>
      </c>
      <c r="E48" s="6" t="s">
        <v>125</v>
      </c>
      <c r="F48" s="20">
        <v>193</v>
      </c>
      <c r="G48" s="20">
        <v>98</v>
      </c>
      <c r="K48" s="32" t="s">
        <v>30</v>
      </c>
      <c r="AA48">
        <f t="shared" si="0"/>
        <v>0</v>
      </c>
    </row>
    <row r="49" spans="1:27" x14ac:dyDescent="0.25">
      <c r="A49" s="6" t="s">
        <v>122</v>
      </c>
      <c r="B49" s="6" t="s">
        <v>130</v>
      </c>
      <c r="C49" s="6" t="s">
        <v>131</v>
      </c>
      <c r="D49" s="6" t="s">
        <v>16</v>
      </c>
      <c r="E49" s="6" t="s">
        <v>125</v>
      </c>
      <c r="F49" s="20">
        <v>1114</v>
      </c>
      <c r="G49" s="20">
        <v>534</v>
      </c>
      <c r="K49" s="32" t="s">
        <v>30</v>
      </c>
      <c r="AA49">
        <f t="shared" si="0"/>
        <v>0</v>
      </c>
    </row>
    <row r="50" spans="1:27" x14ac:dyDescent="0.25">
      <c r="A50" s="6" t="s">
        <v>122</v>
      </c>
      <c r="B50" s="6" t="s">
        <v>132</v>
      </c>
      <c r="C50" s="6" t="s">
        <v>133</v>
      </c>
      <c r="D50" s="6" t="s">
        <v>16</v>
      </c>
      <c r="E50" s="6" t="s">
        <v>17</v>
      </c>
      <c r="F50" s="20">
        <v>0</v>
      </c>
      <c r="G50" s="20">
        <v>7</v>
      </c>
      <c r="H50" s="21">
        <v>46255</v>
      </c>
      <c r="K50" s="32" t="s">
        <v>19</v>
      </c>
      <c r="M50" t="s">
        <v>19</v>
      </c>
      <c r="AA50">
        <f t="shared" si="0"/>
        <v>0</v>
      </c>
    </row>
    <row r="51" spans="1:27" x14ac:dyDescent="0.25">
      <c r="A51" s="6" t="s">
        <v>122</v>
      </c>
      <c r="B51" s="6" t="s">
        <v>134</v>
      </c>
      <c r="C51" s="6" t="s">
        <v>135</v>
      </c>
      <c r="D51" s="6" t="s">
        <v>16</v>
      </c>
      <c r="E51" s="6" t="s">
        <v>125</v>
      </c>
      <c r="F51" s="20">
        <v>48</v>
      </c>
      <c r="G51" s="20">
        <v>44</v>
      </c>
      <c r="K51" s="32" t="s">
        <v>30</v>
      </c>
      <c r="AA51">
        <f t="shared" si="0"/>
        <v>0</v>
      </c>
    </row>
    <row r="52" spans="1:27" x14ac:dyDescent="0.25">
      <c r="A52" s="6" t="s">
        <v>122</v>
      </c>
      <c r="B52" s="6" t="s">
        <v>136</v>
      </c>
      <c r="C52" s="6" t="s">
        <v>137</v>
      </c>
      <c r="D52" s="6" t="s">
        <v>16</v>
      </c>
      <c r="E52" s="6" t="s">
        <v>125</v>
      </c>
      <c r="F52" s="20">
        <v>2029</v>
      </c>
      <c r="G52" s="20">
        <v>1127</v>
      </c>
      <c r="K52" s="32" t="s">
        <v>30</v>
      </c>
      <c r="AA52">
        <f t="shared" si="0"/>
        <v>0</v>
      </c>
    </row>
    <row r="53" spans="1:27" x14ac:dyDescent="0.25">
      <c r="A53" s="6" t="s">
        <v>122</v>
      </c>
      <c r="B53" s="6" t="s">
        <v>138</v>
      </c>
      <c r="C53" s="6" t="s">
        <v>139</v>
      </c>
      <c r="D53" s="6" t="s">
        <v>16</v>
      </c>
      <c r="E53" s="6" t="s">
        <v>26</v>
      </c>
      <c r="F53" s="20">
        <v>160</v>
      </c>
      <c r="G53" s="20">
        <v>11</v>
      </c>
      <c r="K53" s="32" t="s">
        <v>30</v>
      </c>
      <c r="AA53">
        <f t="shared" si="0"/>
        <v>0</v>
      </c>
    </row>
    <row r="54" spans="1:27" x14ac:dyDescent="0.25">
      <c r="A54" s="6" t="s">
        <v>122</v>
      </c>
      <c r="B54" s="6" t="s">
        <v>140</v>
      </c>
      <c r="C54" s="6" t="s">
        <v>141</v>
      </c>
      <c r="D54" s="6" t="s">
        <v>16</v>
      </c>
      <c r="E54" s="6" t="s">
        <v>125</v>
      </c>
      <c r="F54" s="20">
        <v>2760</v>
      </c>
      <c r="G54" s="20">
        <v>1709</v>
      </c>
      <c r="K54" s="32" t="s">
        <v>30</v>
      </c>
      <c r="AA54">
        <f t="shared" si="0"/>
        <v>0</v>
      </c>
    </row>
    <row r="55" spans="1:27" x14ac:dyDescent="0.25">
      <c r="A55" s="6" t="s">
        <v>122</v>
      </c>
      <c r="B55" s="6" t="s">
        <v>142</v>
      </c>
      <c r="C55" s="6" t="s">
        <v>143</v>
      </c>
      <c r="D55" s="6" t="s">
        <v>16</v>
      </c>
      <c r="E55" s="6" t="s">
        <v>125</v>
      </c>
      <c r="F55" s="20">
        <v>1167</v>
      </c>
      <c r="G55" s="20">
        <v>738</v>
      </c>
      <c r="K55" s="32" t="s">
        <v>30</v>
      </c>
      <c r="AA55">
        <f t="shared" si="0"/>
        <v>0</v>
      </c>
    </row>
    <row r="56" spans="1:27" x14ac:dyDescent="0.25">
      <c r="A56" s="6" t="s">
        <v>122</v>
      </c>
      <c r="B56" s="6" t="s">
        <v>144</v>
      </c>
      <c r="C56" s="6" t="s">
        <v>145</v>
      </c>
      <c r="D56" s="6" t="s">
        <v>16</v>
      </c>
      <c r="E56" s="6" t="s">
        <v>125</v>
      </c>
      <c r="F56" s="20">
        <v>48</v>
      </c>
      <c r="G56" s="20">
        <v>23</v>
      </c>
      <c r="K56" s="32" t="s">
        <v>30</v>
      </c>
      <c r="AA56">
        <f t="shared" si="0"/>
        <v>0</v>
      </c>
    </row>
    <row r="57" spans="1:27" x14ac:dyDescent="0.25">
      <c r="A57" s="6" t="s">
        <v>122</v>
      </c>
      <c r="B57" s="6" t="s">
        <v>146</v>
      </c>
      <c r="C57" s="6" t="s">
        <v>147</v>
      </c>
      <c r="D57" s="6" t="s">
        <v>16</v>
      </c>
      <c r="E57" s="6" t="s">
        <v>125</v>
      </c>
      <c r="F57" s="20">
        <v>960</v>
      </c>
      <c r="G57" s="20">
        <v>435</v>
      </c>
      <c r="K57" s="32" t="s">
        <v>30</v>
      </c>
      <c r="AA57">
        <f t="shared" si="0"/>
        <v>0</v>
      </c>
    </row>
    <row r="58" spans="1:27" x14ac:dyDescent="0.25">
      <c r="A58" s="6" t="s">
        <v>122</v>
      </c>
      <c r="B58" s="6" t="s">
        <v>148</v>
      </c>
      <c r="C58" s="6" t="s">
        <v>149</v>
      </c>
      <c r="D58" s="6" t="s">
        <v>16</v>
      </c>
      <c r="E58" s="6" t="s">
        <v>125</v>
      </c>
      <c r="F58" s="20">
        <v>295</v>
      </c>
      <c r="G58" s="20">
        <v>110</v>
      </c>
      <c r="K58" s="32" t="s">
        <v>30</v>
      </c>
      <c r="AA58">
        <f t="shared" si="0"/>
        <v>0</v>
      </c>
    </row>
    <row r="59" spans="1:27" x14ac:dyDescent="0.25">
      <c r="A59" s="6" t="s">
        <v>122</v>
      </c>
      <c r="B59" s="6" t="s">
        <v>150</v>
      </c>
      <c r="C59" s="6" t="s">
        <v>151</v>
      </c>
      <c r="D59" s="6" t="s">
        <v>16</v>
      </c>
      <c r="E59" s="6" t="s">
        <v>125</v>
      </c>
      <c r="F59" s="20">
        <v>84</v>
      </c>
      <c r="G59" s="20">
        <v>38</v>
      </c>
      <c r="K59" s="32" t="s">
        <v>30</v>
      </c>
      <c r="AA59">
        <f t="shared" si="0"/>
        <v>0</v>
      </c>
    </row>
    <row r="60" spans="1:27" x14ac:dyDescent="0.25">
      <c r="A60" s="6" t="s">
        <v>122</v>
      </c>
      <c r="B60" s="6" t="s">
        <v>152</v>
      </c>
      <c r="C60" s="6" t="s">
        <v>153</v>
      </c>
      <c r="D60" s="6" t="s">
        <v>16</v>
      </c>
      <c r="E60" s="6" t="s">
        <v>125</v>
      </c>
      <c r="F60" s="20">
        <v>430</v>
      </c>
      <c r="G60" s="20">
        <v>179</v>
      </c>
      <c r="K60" s="32" t="s">
        <v>30</v>
      </c>
      <c r="AA60">
        <f t="shared" si="0"/>
        <v>0</v>
      </c>
    </row>
    <row r="61" spans="1:27" x14ac:dyDescent="0.25">
      <c r="A61" s="6" t="s">
        <v>122</v>
      </c>
      <c r="B61" s="6" t="s">
        <v>154</v>
      </c>
      <c r="C61" s="6" t="s">
        <v>155</v>
      </c>
      <c r="D61" s="6" t="s">
        <v>16</v>
      </c>
      <c r="E61" s="6" t="s">
        <v>125</v>
      </c>
      <c r="F61" s="20">
        <v>147</v>
      </c>
      <c r="G61" s="20">
        <v>65</v>
      </c>
      <c r="K61" s="32" t="s">
        <v>30</v>
      </c>
      <c r="AA61">
        <f t="shared" si="0"/>
        <v>0</v>
      </c>
    </row>
    <row r="62" spans="1:27" x14ac:dyDescent="0.25">
      <c r="A62" s="6" t="s">
        <v>122</v>
      </c>
      <c r="B62" s="6" t="s">
        <v>156</v>
      </c>
      <c r="C62" s="6" t="s">
        <v>157</v>
      </c>
      <c r="D62" s="6" t="s">
        <v>16</v>
      </c>
      <c r="E62" s="6" t="s">
        <v>125</v>
      </c>
      <c r="F62" s="20">
        <v>212</v>
      </c>
      <c r="G62" s="20">
        <v>87</v>
      </c>
      <c r="K62" s="32" t="s">
        <v>30</v>
      </c>
      <c r="AA62">
        <f t="shared" si="0"/>
        <v>0</v>
      </c>
    </row>
    <row r="63" spans="1:27" x14ac:dyDescent="0.25">
      <c r="A63" s="6" t="s">
        <v>158</v>
      </c>
      <c r="B63" s="6" t="s">
        <v>159</v>
      </c>
      <c r="C63" s="6" t="s">
        <v>160</v>
      </c>
      <c r="D63" s="6" t="s">
        <v>16</v>
      </c>
      <c r="E63" s="6" t="s">
        <v>29</v>
      </c>
      <c r="F63" s="20">
        <v>730</v>
      </c>
      <c r="G63" s="20">
        <v>312</v>
      </c>
      <c r="K63" s="32" t="s">
        <v>30</v>
      </c>
      <c r="AA63">
        <f t="shared" si="0"/>
        <v>0</v>
      </c>
    </row>
    <row r="64" spans="1:27" x14ac:dyDescent="0.25">
      <c r="A64" s="6" t="s">
        <v>158</v>
      </c>
      <c r="B64" s="6" t="s">
        <v>161</v>
      </c>
      <c r="C64" s="6" t="s">
        <v>162</v>
      </c>
      <c r="D64" s="6" t="s">
        <v>16</v>
      </c>
      <c r="E64" s="6" t="s">
        <v>22</v>
      </c>
      <c r="F64" s="20">
        <v>484</v>
      </c>
      <c r="G64" s="20">
        <v>300</v>
      </c>
      <c r="H64" s="21">
        <v>46251</v>
      </c>
      <c r="J64" s="19" t="s">
        <v>60</v>
      </c>
      <c r="K64" s="32" t="s">
        <v>19</v>
      </c>
      <c r="L64" t="s">
        <v>19</v>
      </c>
      <c r="AA64">
        <f t="shared" si="0"/>
        <v>0</v>
      </c>
    </row>
    <row r="65" spans="1:27" x14ac:dyDescent="0.25">
      <c r="A65" s="6" t="s">
        <v>158</v>
      </c>
      <c r="B65" s="6" t="s">
        <v>163</v>
      </c>
      <c r="C65" s="6" t="s">
        <v>164</v>
      </c>
      <c r="D65" s="6" t="s">
        <v>16</v>
      </c>
      <c r="E65" s="6" t="s">
        <v>165</v>
      </c>
      <c r="F65" s="20">
        <v>350</v>
      </c>
      <c r="G65" s="20">
        <v>30</v>
      </c>
      <c r="K65" s="32" t="s">
        <v>30</v>
      </c>
      <c r="AA65">
        <f t="shared" si="0"/>
        <v>0</v>
      </c>
    </row>
    <row r="66" spans="1:27" x14ac:dyDescent="0.25">
      <c r="A66" s="6" t="s">
        <v>158</v>
      </c>
      <c r="B66" s="6" t="s">
        <v>166</v>
      </c>
      <c r="C66" s="6" t="s">
        <v>167</v>
      </c>
      <c r="D66" s="6" t="s">
        <v>16</v>
      </c>
      <c r="E66" s="6" t="s">
        <v>125</v>
      </c>
      <c r="F66" s="20">
        <v>971</v>
      </c>
      <c r="G66" s="20">
        <v>560</v>
      </c>
      <c r="K66" s="32" t="s">
        <v>30</v>
      </c>
      <c r="AA66">
        <f t="shared" ref="AA66:AA129" si="1">IF(OR($I66="Voluntary", $I66="Mandatory"), $F66, 0)</f>
        <v>0</v>
      </c>
    </row>
    <row r="67" spans="1:27" x14ac:dyDescent="0.25">
      <c r="A67" s="6" t="s">
        <v>158</v>
      </c>
      <c r="B67" s="6" t="s">
        <v>168</v>
      </c>
      <c r="C67" s="6" t="s">
        <v>169</v>
      </c>
      <c r="D67" s="6" t="s">
        <v>16</v>
      </c>
      <c r="E67" s="6" t="s">
        <v>26</v>
      </c>
      <c r="F67" s="20">
        <v>225</v>
      </c>
      <c r="G67" s="20">
        <v>25</v>
      </c>
      <c r="H67" s="21">
        <v>46231</v>
      </c>
      <c r="I67" s="6" t="s">
        <v>170</v>
      </c>
      <c r="J67" s="19" t="s">
        <v>55</v>
      </c>
      <c r="K67" s="32" t="s">
        <v>19</v>
      </c>
      <c r="AA67">
        <f t="shared" si="1"/>
        <v>225</v>
      </c>
    </row>
    <row r="68" spans="1:27" x14ac:dyDescent="0.25">
      <c r="A68" s="6" t="s">
        <v>158</v>
      </c>
      <c r="B68" s="6" t="s">
        <v>171</v>
      </c>
      <c r="C68" s="6" t="s">
        <v>172</v>
      </c>
      <c r="D68" s="6" t="s">
        <v>16</v>
      </c>
      <c r="E68" s="6" t="s">
        <v>29</v>
      </c>
      <c r="F68" s="20">
        <v>301</v>
      </c>
      <c r="G68" s="20">
        <v>120</v>
      </c>
      <c r="K68" s="32" t="s">
        <v>30</v>
      </c>
      <c r="AA68">
        <f t="shared" si="1"/>
        <v>0</v>
      </c>
    </row>
    <row r="69" spans="1:27" x14ac:dyDescent="0.25">
      <c r="A69" s="6" t="s">
        <v>158</v>
      </c>
      <c r="B69" s="6" t="s">
        <v>173</v>
      </c>
      <c r="C69" s="6" t="s">
        <v>174</v>
      </c>
      <c r="D69" s="6" t="s">
        <v>16</v>
      </c>
      <c r="E69" s="6" t="s">
        <v>26</v>
      </c>
      <c r="F69" s="20">
        <v>25</v>
      </c>
      <c r="G69" s="20">
        <v>12</v>
      </c>
      <c r="K69" s="32" t="s">
        <v>30</v>
      </c>
      <c r="AA69">
        <f t="shared" si="1"/>
        <v>0</v>
      </c>
    </row>
    <row r="70" spans="1:27" ht="60" x14ac:dyDescent="0.25">
      <c r="A70" s="6" t="s">
        <v>158</v>
      </c>
      <c r="B70" s="6" t="s">
        <v>175</v>
      </c>
      <c r="C70" s="6" t="s">
        <v>176</v>
      </c>
      <c r="D70" s="6" t="s">
        <v>16</v>
      </c>
      <c r="E70" s="6" t="s">
        <v>26</v>
      </c>
      <c r="F70" s="20">
        <v>220</v>
      </c>
      <c r="G70" s="20">
        <v>80</v>
      </c>
      <c r="H70" s="21">
        <v>46255</v>
      </c>
      <c r="J70" s="19" t="s">
        <v>177</v>
      </c>
      <c r="K70" s="32" t="s">
        <v>19</v>
      </c>
      <c r="M70" t="s">
        <v>19</v>
      </c>
      <c r="AA70">
        <f t="shared" si="1"/>
        <v>0</v>
      </c>
    </row>
    <row r="71" spans="1:27" ht="30" x14ac:dyDescent="0.25">
      <c r="A71" s="6" t="s">
        <v>158</v>
      </c>
      <c r="B71" s="6" t="s">
        <v>178</v>
      </c>
      <c r="C71" s="6" t="s">
        <v>179</v>
      </c>
      <c r="D71" s="6" t="s">
        <v>16</v>
      </c>
      <c r="E71" s="6" t="s">
        <v>22</v>
      </c>
      <c r="F71" s="20">
        <v>0</v>
      </c>
      <c r="G71" s="20">
        <v>2</v>
      </c>
      <c r="H71" s="21">
        <v>46251</v>
      </c>
      <c r="J71" s="19" t="s">
        <v>180</v>
      </c>
      <c r="K71" s="32" t="s">
        <v>19</v>
      </c>
      <c r="L71" t="s">
        <v>19</v>
      </c>
      <c r="AA71">
        <f t="shared" si="1"/>
        <v>0</v>
      </c>
    </row>
    <row r="72" spans="1:27" x14ac:dyDescent="0.25">
      <c r="A72" s="6" t="s">
        <v>181</v>
      </c>
      <c r="B72" s="6" t="s">
        <v>182</v>
      </c>
      <c r="C72" s="6" t="s">
        <v>183</v>
      </c>
      <c r="D72" s="6" t="s">
        <v>16</v>
      </c>
      <c r="E72" s="6" t="s">
        <v>29</v>
      </c>
      <c r="F72" s="20">
        <v>240</v>
      </c>
      <c r="G72" s="20">
        <v>120</v>
      </c>
      <c r="K72" s="32" t="s">
        <v>30</v>
      </c>
      <c r="AA72">
        <f t="shared" si="1"/>
        <v>0</v>
      </c>
    </row>
    <row r="73" spans="1:27" x14ac:dyDescent="0.25">
      <c r="A73" s="6" t="s">
        <v>181</v>
      </c>
      <c r="B73" s="6" t="s">
        <v>184</v>
      </c>
      <c r="C73" s="6" t="s">
        <v>185</v>
      </c>
      <c r="D73" s="6" t="s">
        <v>16</v>
      </c>
      <c r="E73" s="6" t="s">
        <v>29</v>
      </c>
      <c r="F73" s="20">
        <v>445</v>
      </c>
      <c r="G73" s="20">
        <v>164</v>
      </c>
      <c r="K73" s="32" t="s">
        <v>30</v>
      </c>
      <c r="AA73">
        <f t="shared" si="1"/>
        <v>0</v>
      </c>
    </row>
    <row r="74" spans="1:27" x14ac:dyDescent="0.25">
      <c r="A74" s="6" t="s">
        <v>181</v>
      </c>
      <c r="B74" s="6" t="s">
        <v>186</v>
      </c>
      <c r="C74" s="6" t="s">
        <v>187</v>
      </c>
      <c r="D74" s="6" t="s">
        <v>16</v>
      </c>
      <c r="E74" s="6" t="s">
        <v>29</v>
      </c>
      <c r="F74" s="20">
        <v>600</v>
      </c>
      <c r="G74" s="20">
        <v>245</v>
      </c>
      <c r="K74" s="32" t="s">
        <v>30</v>
      </c>
      <c r="AA74">
        <f t="shared" si="1"/>
        <v>0</v>
      </c>
    </row>
    <row r="75" spans="1:27" x14ac:dyDescent="0.25">
      <c r="A75" s="6" t="s">
        <v>181</v>
      </c>
      <c r="B75" s="6" t="s">
        <v>188</v>
      </c>
      <c r="C75" s="6" t="s">
        <v>189</v>
      </c>
      <c r="D75" s="6" t="s">
        <v>16</v>
      </c>
      <c r="E75" s="6" t="s">
        <v>29</v>
      </c>
      <c r="F75" s="20">
        <v>1922</v>
      </c>
      <c r="G75" s="20">
        <v>594</v>
      </c>
      <c r="K75" s="32" t="s">
        <v>30</v>
      </c>
      <c r="AA75">
        <f t="shared" si="1"/>
        <v>0</v>
      </c>
    </row>
    <row r="76" spans="1:27" x14ac:dyDescent="0.25">
      <c r="A76" s="6" t="s">
        <v>181</v>
      </c>
      <c r="B76" s="6" t="s">
        <v>190</v>
      </c>
      <c r="C76" s="6" t="s">
        <v>191</v>
      </c>
      <c r="D76" s="6" t="s">
        <v>16</v>
      </c>
      <c r="E76" s="6" t="s">
        <v>29</v>
      </c>
      <c r="F76" s="20">
        <v>1297</v>
      </c>
      <c r="G76" s="20">
        <v>630</v>
      </c>
      <c r="K76" s="32" t="s">
        <v>30</v>
      </c>
      <c r="AA76">
        <f t="shared" si="1"/>
        <v>0</v>
      </c>
    </row>
    <row r="77" spans="1:27" x14ac:dyDescent="0.25">
      <c r="A77" s="6" t="s">
        <v>181</v>
      </c>
      <c r="B77" s="6" t="s">
        <v>192</v>
      </c>
      <c r="C77" s="6" t="s">
        <v>193</v>
      </c>
      <c r="D77" s="6" t="s">
        <v>16</v>
      </c>
      <c r="E77" s="6" t="s">
        <v>17</v>
      </c>
      <c r="F77" s="20">
        <v>1693</v>
      </c>
      <c r="G77" s="20">
        <v>723</v>
      </c>
      <c r="K77" s="32" t="s">
        <v>30</v>
      </c>
      <c r="AA77">
        <f t="shared" si="1"/>
        <v>0</v>
      </c>
    </row>
    <row r="78" spans="1:27" x14ac:dyDescent="0.25">
      <c r="A78" s="6" t="s">
        <v>181</v>
      </c>
      <c r="B78" s="6" t="s">
        <v>194</v>
      </c>
      <c r="C78" s="6" t="s">
        <v>195</v>
      </c>
      <c r="D78" s="6" t="s">
        <v>16</v>
      </c>
      <c r="E78" s="6" t="s">
        <v>125</v>
      </c>
      <c r="F78" s="20">
        <v>160</v>
      </c>
      <c r="G78" s="20">
        <v>64</v>
      </c>
      <c r="K78" s="32" t="s">
        <v>30</v>
      </c>
      <c r="AA78">
        <f t="shared" si="1"/>
        <v>0</v>
      </c>
    </row>
    <row r="79" spans="1:27" x14ac:dyDescent="0.25">
      <c r="A79" s="6" t="s">
        <v>181</v>
      </c>
      <c r="B79" s="6" t="s">
        <v>196</v>
      </c>
      <c r="C79" s="6" t="s">
        <v>197</v>
      </c>
      <c r="D79" s="6" t="s">
        <v>16</v>
      </c>
      <c r="E79" s="6" t="s">
        <v>17</v>
      </c>
      <c r="F79" s="20">
        <v>1968</v>
      </c>
      <c r="G79" s="20">
        <v>808</v>
      </c>
      <c r="H79" s="21">
        <v>46255</v>
      </c>
      <c r="J79" s="19" t="s">
        <v>23</v>
      </c>
      <c r="K79" s="32" t="s">
        <v>19</v>
      </c>
      <c r="L79" t="s">
        <v>19</v>
      </c>
      <c r="M79" t="s">
        <v>19</v>
      </c>
      <c r="AA79">
        <f t="shared" si="1"/>
        <v>0</v>
      </c>
    </row>
    <row r="80" spans="1:27" x14ac:dyDescent="0.25">
      <c r="A80" s="6" t="s">
        <v>181</v>
      </c>
      <c r="B80" s="6" t="s">
        <v>198</v>
      </c>
      <c r="C80" s="6" t="s">
        <v>199</v>
      </c>
      <c r="D80" s="6" t="s">
        <v>16</v>
      </c>
      <c r="E80" s="6" t="s">
        <v>22</v>
      </c>
      <c r="F80" s="20">
        <v>2130</v>
      </c>
      <c r="G80" s="20">
        <v>1295</v>
      </c>
      <c r="H80" s="21">
        <v>46255</v>
      </c>
      <c r="J80" s="19" t="s">
        <v>23</v>
      </c>
      <c r="K80" s="32" t="s">
        <v>19</v>
      </c>
      <c r="L80" t="s">
        <v>19</v>
      </c>
      <c r="M80" t="s">
        <v>19</v>
      </c>
      <c r="AA80">
        <f t="shared" si="1"/>
        <v>0</v>
      </c>
    </row>
    <row r="81" spans="1:27" x14ac:dyDescent="0.25">
      <c r="A81" s="6" t="s">
        <v>181</v>
      </c>
      <c r="B81" s="6" t="s">
        <v>200</v>
      </c>
      <c r="C81" s="6" t="s">
        <v>201</v>
      </c>
      <c r="D81" s="6" t="s">
        <v>16</v>
      </c>
      <c r="E81" s="6" t="s">
        <v>29</v>
      </c>
      <c r="F81" s="20">
        <v>188</v>
      </c>
      <c r="G81" s="20">
        <v>78</v>
      </c>
      <c r="K81" s="32" t="s">
        <v>30</v>
      </c>
      <c r="AA81">
        <f t="shared" si="1"/>
        <v>0</v>
      </c>
    </row>
    <row r="82" spans="1:27" x14ac:dyDescent="0.25">
      <c r="A82" s="6" t="s">
        <v>181</v>
      </c>
      <c r="B82" s="6" t="s">
        <v>202</v>
      </c>
      <c r="C82" s="6" t="s">
        <v>203</v>
      </c>
      <c r="D82" s="6" t="s">
        <v>16</v>
      </c>
      <c r="E82" s="6" t="s">
        <v>29</v>
      </c>
      <c r="F82" s="20">
        <v>662</v>
      </c>
      <c r="G82" s="20">
        <v>236</v>
      </c>
      <c r="K82" s="32" t="s">
        <v>30</v>
      </c>
      <c r="AA82">
        <f t="shared" si="1"/>
        <v>0</v>
      </c>
    </row>
    <row r="83" spans="1:27" x14ac:dyDescent="0.25">
      <c r="A83" s="6" t="s">
        <v>181</v>
      </c>
      <c r="B83" s="6" t="s">
        <v>204</v>
      </c>
      <c r="C83" s="6" t="s">
        <v>205</v>
      </c>
      <c r="D83" s="6" t="s">
        <v>16</v>
      </c>
      <c r="E83" s="6" t="s">
        <v>22</v>
      </c>
      <c r="F83" s="20">
        <v>1781</v>
      </c>
      <c r="G83" s="20">
        <v>972</v>
      </c>
      <c r="H83" s="21">
        <v>46255</v>
      </c>
      <c r="J83" s="19" t="s">
        <v>18</v>
      </c>
      <c r="K83" s="32" t="s">
        <v>19</v>
      </c>
      <c r="M83" t="s">
        <v>19</v>
      </c>
      <c r="AA83">
        <f t="shared" si="1"/>
        <v>0</v>
      </c>
    </row>
    <row r="84" spans="1:27" x14ac:dyDescent="0.25">
      <c r="A84" s="6" t="s">
        <v>181</v>
      </c>
      <c r="B84" s="6" t="s">
        <v>206</v>
      </c>
      <c r="C84" s="6" t="s">
        <v>207</v>
      </c>
      <c r="D84" s="6" t="s">
        <v>16</v>
      </c>
      <c r="E84" s="6" t="s">
        <v>29</v>
      </c>
      <c r="F84" s="20">
        <v>1390</v>
      </c>
      <c r="G84" s="20">
        <v>337</v>
      </c>
      <c r="K84" s="32" t="s">
        <v>30</v>
      </c>
      <c r="AA84">
        <f t="shared" si="1"/>
        <v>0</v>
      </c>
    </row>
    <row r="85" spans="1:27" x14ac:dyDescent="0.25">
      <c r="A85" s="6" t="s">
        <v>181</v>
      </c>
      <c r="B85" s="6" t="s">
        <v>208</v>
      </c>
      <c r="C85" s="6" t="s">
        <v>209</v>
      </c>
      <c r="D85" s="6" t="s">
        <v>16</v>
      </c>
      <c r="E85" s="6" t="s">
        <v>29</v>
      </c>
      <c r="F85" s="20">
        <v>457</v>
      </c>
      <c r="G85" s="20">
        <v>190</v>
      </c>
      <c r="K85" s="32" t="s">
        <v>30</v>
      </c>
      <c r="AA85">
        <f t="shared" si="1"/>
        <v>0</v>
      </c>
    </row>
    <row r="86" spans="1:27" x14ac:dyDescent="0.25">
      <c r="A86" s="6" t="s">
        <v>181</v>
      </c>
      <c r="B86" s="6" t="s">
        <v>210</v>
      </c>
      <c r="C86" s="6" t="s">
        <v>211</v>
      </c>
      <c r="D86" s="6" t="s">
        <v>16</v>
      </c>
      <c r="E86" s="6" t="s">
        <v>29</v>
      </c>
      <c r="F86" s="20">
        <v>3800</v>
      </c>
      <c r="G86" s="20">
        <v>1299</v>
      </c>
      <c r="K86" s="32" t="s">
        <v>30</v>
      </c>
      <c r="AA86">
        <f t="shared" si="1"/>
        <v>0</v>
      </c>
    </row>
    <row r="87" spans="1:27" x14ac:dyDescent="0.25">
      <c r="A87" s="6" t="s">
        <v>212</v>
      </c>
      <c r="B87" s="6" t="s">
        <v>213</v>
      </c>
      <c r="C87" s="6" t="s">
        <v>214</v>
      </c>
      <c r="D87" s="6" t="s">
        <v>16</v>
      </c>
      <c r="E87" s="6" t="s">
        <v>26</v>
      </c>
      <c r="F87" s="20">
        <v>85</v>
      </c>
      <c r="G87" s="20">
        <v>20</v>
      </c>
      <c r="K87" s="32" t="s">
        <v>30</v>
      </c>
      <c r="O87" s="12"/>
      <c r="AA87">
        <f t="shared" si="1"/>
        <v>0</v>
      </c>
    </row>
    <row r="88" spans="1:27" x14ac:dyDescent="0.25">
      <c r="A88" s="6" t="s">
        <v>212</v>
      </c>
      <c r="B88" s="6" t="s">
        <v>215</v>
      </c>
      <c r="C88" s="6" t="s">
        <v>216</v>
      </c>
      <c r="D88" s="6" t="s">
        <v>16</v>
      </c>
      <c r="E88" s="6" t="s">
        <v>29</v>
      </c>
      <c r="F88" s="20">
        <v>1034</v>
      </c>
      <c r="G88" s="20">
        <v>257</v>
      </c>
      <c r="K88" s="32" t="s">
        <v>30</v>
      </c>
      <c r="AA88">
        <f t="shared" si="1"/>
        <v>0</v>
      </c>
    </row>
    <row r="89" spans="1:27" x14ac:dyDescent="0.25">
      <c r="A89" s="6" t="s">
        <v>212</v>
      </c>
      <c r="B89" s="6" t="s">
        <v>217</v>
      </c>
      <c r="C89" s="6" t="s">
        <v>218</v>
      </c>
      <c r="D89" s="6" t="s">
        <v>16</v>
      </c>
      <c r="E89" s="6" t="s">
        <v>29</v>
      </c>
      <c r="F89" s="20">
        <v>1247</v>
      </c>
      <c r="G89" s="20">
        <v>163</v>
      </c>
      <c r="K89" s="32" t="s">
        <v>30</v>
      </c>
      <c r="AA89">
        <f t="shared" si="1"/>
        <v>0</v>
      </c>
    </row>
    <row r="90" spans="1:27" x14ac:dyDescent="0.25">
      <c r="A90" s="6" t="s">
        <v>212</v>
      </c>
      <c r="B90" s="6" t="s">
        <v>219</v>
      </c>
      <c r="C90" s="6" t="s">
        <v>220</v>
      </c>
      <c r="D90" s="6" t="s">
        <v>16</v>
      </c>
      <c r="E90" s="6" t="s">
        <v>29</v>
      </c>
      <c r="F90" s="20">
        <v>34578</v>
      </c>
      <c r="G90" s="20">
        <v>10228</v>
      </c>
      <c r="K90" s="32" t="s">
        <v>30</v>
      </c>
      <c r="AA90">
        <f t="shared" si="1"/>
        <v>0</v>
      </c>
    </row>
    <row r="91" spans="1:27" x14ac:dyDescent="0.25">
      <c r="A91" s="6" t="s">
        <v>212</v>
      </c>
      <c r="B91" s="6" t="s">
        <v>221</v>
      </c>
      <c r="C91" s="6" t="s">
        <v>222</v>
      </c>
      <c r="D91" s="6" t="s">
        <v>16</v>
      </c>
      <c r="E91" s="6" t="s">
        <v>22</v>
      </c>
      <c r="F91" s="20">
        <v>0</v>
      </c>
      <c r="G91" s="20">
        <v>2</v>
      </c>
      <c r="H91" s="21">
        <v>46255</v>
      </c>
      <c r="K91" s="32" t="s">
        <v>19</v>
      </c>
      <c r="L91" t="s">
        <v>19</v>
      </c>
      <c r="M91" t="s">
        <v>19</v>
      </c>
      <c r="AA91">
        <f t="shared" si="1"/>
        <v>0</v>
      </c>
    </row>
    <row r="92" spans="1:27" x14ac:dyDescent="0.25">
      <c r="A92" s="6" t="s">
        <v>212</v>
      </c>
      <c r="B92" s="6" t="s">
        <v>223</v>
      </c>
      <c r="C92" s="6" t="s">
        <v>224</v>
      </c>
      <c r="D92" s="6" t="s">
        <v>16</v>
      </c>
      <c r="E92" s="6" t="s">
        <v>29</v>
      </c>
      <c r="F92" s="20">
        <v>22000</v>
      </c>
      <c r="G92" s="20">
        <v>10842</v>
      </c>
      <c r="K92" s="32" t="s">
        <v>30</v>
      </c>
      <c r="AA92">
        <f t="shared" si="1"/>
        <v>0</v>
      </c>
    </row>
    <row r="93" spans="1:27" x14ac:dyDescent="0.25">
      <c r="A93" s="6" t="s">
        <v>212</v>
      </c>
      <c r="B93" s="6" t="s">
        <v>225</v>
      </c>
      <c r="C93" s="6" t="s">
        <v>226</v>
      </c>
      <c r="D93" s="6" t="s">
        <v>16</v>
      </c>
      <c r="E93" s="6" t="s">
        <v>29</v>
      </c>
      <c r="F93" s="20">
        <v>3626</v>
      </c>
      <c r="G93" s="20">
        <v>982</v>
      </c>
      <c r="K93" s="32" t="s">
        <v>30</v>
      </c>
      <c r="AA93">
        <f t="shared" si="1"/>
        <v>0</v>
      </c>
    </row>
    <row r="94" spans="1:27" x14ac:dyDescent="0.25">
      <c r="A94" s="6" t="s">
        <v>212</v>
      </c>
      <c r="B94" s="6" t="s">
        <v>227</v>
      </c>
      <c r="C94" s="6" t="s">
        <v>228</v>
      </c>
      <c r="D94" s="6" t="s">
        <v>16</v>
      </c>
      <c r="E94" s="6" t="s">
        <v>29</v>
      </c>
      <c r="F94" s="20">
        <v>130</v>
      </c>
      <c r="G94" s="20">
        <v>62</v>
      </c>
      <c r="K94" s="32" t="s">
        <v>30</v>
      </c>
      <c r="AA94">
        <f t="shared" si="1"/>
        <v>0</v>
      </c>
    </row>
    <row r="95" spans="1:27" x14ac:dyDescent="0.25">
      <c r="A95" s="6" t="s">
        <v>212</v>
      </c>
      <c r="B95" s="6" t="s">
        <v>229</v>
      </c>
      <c r="C95" s="6" t="s">
        <v>230</v>
      </c>
      <c r="D95" s="6" t="s">
        <v>16</v>
      </c>
      <c r="E95" s="6" t="s">
        <v>29</v>
      </c>
      <c r="F95" s="20">
        <v>353</v>
      </c>
      <c r="G95" s="20">
        <v>249</v>
      </c>
      <c r="K95" s="32" t="s">
        <v>30</v>
      </c>
      <c r="AA95">
        <f t="shared" si="1"/>
        <v>0</v>
      </c>
    </row>
    <row r="96" spans="1:27" x14ac:dyDescent="0.25">
      <c r="A96" s="6" t="s">
        <v>212</v>
      </c>
      <c r="B96" s="6" t="s">
        <v>231</v>
      </c>
      <c r="C96" s="6" t="s">
        <v>232</v>
      </c>
      <c r="D96" s="6" t="s">
        <v>16</v>
      </c>
      <c r="E96" s="6" t="s">
        <v>26</v>
      </c>
      <c r="F96" s="20">
        <v>147</v>
      </c>
      <c r="G96" s="20">
        <v>50</v>
      </c>
      <c r="H96" s="21">
        <v>46255</v>
      </c>
      <c r="I96" s="6" t="s">
        <v>233</v>
      </c>
      <c r="J96" s="19" t="s">
        <v>234</v>
      </c>
      <c r="K96" s="32" t="s">
        <v>19</v>
      </c>
      <c r="L96" t="s">
        <v>19</v>
      </c>
      <c r="M96" t="s">
        <v>19</v>
      </c>
      <c r="AA96">
        <f t="shared" si="1"/>
        <v>147</v>
      </c>
    </row>
    <row r="97" spans="1:27" x14ac:dyDescent="0.25">
      <c r="A97" s="6" t="s">
        <v>212</v>
      </c>
      <c r="B97" s="6" t="s">
        <v>235</v>
      </c>
      <c r="C97" s="6" t="s">
        <v>236</v>
      </c>
      <c r="D97" s="6" t="s">
        <v>16</v>
      </c>
      <c r="E97" s="6" t="s">
        <v>29</v>
      </c>
      <c r="F97" s="20">
        <v>1740</v>
      </c>
      <c r="G97" s="20">
        <v>464</v>
      </c>
      <c r="K97" s="32" t="s">
        <v>30</v>
      </c>
      <c r="AA97">
        <f t="shared" si="1"/>
        <v>0</v>
      </c>
    </row>
    <row r="98" spans="1:27" x14ac:dyDescent="0.25">
      <c r="A98" s="6" t="s">
        <v>212</v>
      </c>
      <c r="B98" s="6" t="s">
        <v>237</v>
      </c>
      <c r="C98" s="6" t="s">
        <v>238</v>
      </c>
      <c r="D98" s="6" t="s">
        <v>16</v>
      </c>
      <c r="E98" s="6" t="s">
        <v>29</v>
      </c>
      <c r="F98" s="20">
        <v>4541</v>
      </c>
      <c r="G98" s="20">
        <v>1050</v>
      </c>
      <c r="K98" s="32" t="s">
        <v>30</v>
      </c>
      <c r="AA98">
        <f t="shared" si="1"/>
        <v>0</v>
      </c>
    </row>
    <row r="99" spans="1:27" ht="30" x14ac:dyDescent="0.25">
      <c r="A99" s="6" t="s">
        <v>212</v>
      </c>
      <c r="B99" s="6" t="s">
        <v>239</v>
      </c>
      <c r="C99" s="6" t="s">
        <v>240</v>
      </c>
      <c r="D99" s="6" t="s">
        <v>16</v>
      </c>
      <c r="E99" s="6" t="s">
        <v>22</v>
      </c>
      <c r="F99" s="20">
        <v>1602</v>
      </c>
      <c r="G99" s="20">
        <v>81</v>
      </c>
      <c r="H99" s="21">
        <v>46244</v>
      </c>
      <c r="I99" s="6" t="s">
        <v>233</v>
      </c>
      <c r="J99" s="19" t="s">
        <v>241</v>
      </c>
      <c r="K99" s="32" t="s">
        <v>19</v>
      </c>
      <c r="AA99">
        <f t="shared" si="1"/>
        <v>1602</v>
      </c>
    </row>
    <row r="100" spans="1:27" x14ac:dyDescent="0.25">
      <c r="A100" s="6" t="s">
        <v>212</v>
      </c>
      <c r="B100" s="6" t="s">
        <v>242</v>
      </c>
      <c r="C100" s="6" t="s">
        <v>243</v>
      </c>
      <c r="D100" s="6" t="s">
        <v>16</v>
      </c>
      <c r="E100" s="6" t="s">
        <v>29</v>
      </c>
      <c r="F100" s="20">
        <v>1161</v>
      </c>
      <c r="G100" s="20">
        <v>416</v>
      </c>
      <c r="K100" s="32" t="s">
        <v>30</v>
      </c>
      <c r="AA100">
        <f t="shared" si="1"/>
        <v>0</v>
      </c>
    </row>
    <row r="101" spans="1:27" x14ac:dyDescent="0.25">
      <c r="A101" s="6" t="s">
        <v>212</v>
      </c>
      <c r="B101" s="6" t="s">
        <v>244</v>
      </c>
      <c r="C101" s="6" t="s">
        <v>245</v>
      </c>
      <c r="D101" s="6" t="s">
        <v>16</v>
      </c>
      <c r="E101" s="6" t="s">
        <v>26</v>
      </c>
      <c r="F101" s="20">
        <v>90</v>
      </c>
      <c r="G101" s="20">
        <v>29</v>
      </c>
      <c r="H101" s="21">
        <v>46251</v>
      </c>
      <c r="K101" s="32" t="s">
        <v>19</v>
      </c>
      <c r="L101" t="s">
        <v>19</v>
      </c>
      <c r="AA101">
        <f t="shared" si="1"/>
        <v>0</v>
      </c>
    </row>
    <row r="102" spans="1:27" x14ac:dyDescent="0.25">
      <c r="A102" s="6" t="s">
        <v>212</v>
      </c>
      <c r="B102" s="6" t="s">
        <v>246</v>
      </c>
      <c r="C102" s="6" t="s">
        <v>247</v>
      </c>
      <c r="D102" s="6" t="s">
        <v>16</v>
      </c>
      <c r="E102" s="6" t="s">
        <v>26</v>
      </c>
      <c r="F102" s="20">
        <v>27</v>
      </c>
      <c r="G102" s="20">
        <v>12</v>
      </c>
      <c r="H102" s="21">
        <v>46232</v>
      </c>
      <c r="I102" s="6" t="s">
        <v>233</v>
      </c>
      <c r="J102" s="19" t="s">
        <v>248</v>
      </c>
      <c r="K102" s="32" t="s">
        <v>19</v>
      </c>
      <c r="AA102">
        <f t="shared" si="1"/>
        <v>27</v>
      </c>
    </row>
    <row r="103" spans="1:27" x14ac:dyDescent="0.25">
      <c r="A103" s="6" t="s">
        <v>249</v>
      </c>
      <c r="B103" s="6" t="s">
        <v>250</v>
      </c>
      <c r="C103" s="6" t="s">
        <v>251</v>
      </c>
      <c r="D103" s="6" t="s">
        <v>16</v>
      </c>
      <c r="E103" s="6" t="s">
        <v>29</v>
      </c>
      <c r="F103" s="20">
        <v>100</v>
      </c>
      <c r="G103" s="20">
        <v>82</v>
      </c>
      <c r="H103" s="21">
        <v>46251</v>
      </c>
      <c r="I103" s="6" t="s">
        <v>252</v>
      </c>
      <c r="J103" s="19" t="s">
        <v>253</v>
      </c>
      <c r="K103" s="32" t="s">
        <v>30</v>
      </c>
      <c r="AA103">
        <f t="shared" si="1"/>
        <v>100</v>
      </c>
    </row>
    <row r="104" spans="1:27" x14ac:dyDescent="0.25">
      <c r="A104" s="6" t="s">
        <v>249</v>
      </c>
      <c r="B104" s="6" t="s">
        <v>254</v>
      </c>
      <c r="C104" s="6" t="s">
        <v>255</v>
      </c>
      <c r="D104" s="6" t="s">
        <v>16</v>
      </c>
      <c r="E104" s="6" t="s">
        <v>29</v>
      </c>
      <c r="F104" s="20">
        <v>6538</v>
      </c>
      <c r="G104" s="20">
        <v>2725</v>
      </c>
      <c r="K104" s="32" t="s">
        <v>30</v>
      </c>
      <c r="AA104">
        <f t="shared" si="1"/>
        <v>0</v>
      </c>
    </row>
    <row r="105" spans="1:27" x14ac:dyDescent="0.25">
      <c r="A105" s="6" t="s">
        <v>249</v>
      </c>
      <c r="B105" s="6" t="s">
        <v>256</v>
      </c>
      <c r="C105" s="6" t="s">
        <v>257</v>
      </c>
      <c r="D105" s="6" t="s">
        <v>16</v>
      </c>
      <c r="E105" s="6" t="s">
        <v>26</v>
      </c>
      <c r="F105" s="20">
        <v>31</v>
      </c>
      <c r="G105" s="20">
        <v>16</v>
      </c>
      <c r="K105" s="32" t="s">
        <v>30</v>
      </c>
      <c r="AA105">
        <f t="shared" si="1"/>
        <v>0</v>
      </c>
    </row>
    <row r="106" spans="1:27" x14ac:dyDescent="0.25">
      <c r="A106" s="6" t="s">
        <v>249</v>
      </c>
      <c r="B106" s="6" t="s">
        <v>258</v>
      </c>
      <c r="C106" s="6" t="s">
        <v>259</v>
      </c>
      <c r="D106" s="6" t="s">
        <v>16</v>
      </c>
      <c r="E106" s="6" t="s">
        <v>26</v>
      </c>
      <c r="F106" s="20">
        <v>120</v>
      </c>
      <c r="G106" s="20">
        <v>33</v>
      </c>
      <c r="H106" s="21">
        <v>46244</v>
      </c>
      <c r="I106" s="6" t="s">
        <v>233</v>
      </c>
      <c r="J106" s="19" t="s">
        <v>260</v>
      </c>
      <c r="K106" s="32" t="s">
        <v>19</v>
      </c>
      <c r="AA106">
        <f t="shared" si="1"/>
        <v>120</v>
      </c>
    </row>
    <row r="107" spans="1:27" x14ac:dyDescent="0.25">
      <c r="A107" s="6" t="s">
        <v>249</v>
      </c>
      <c r="B107" s="6" t="s">
        <v>261</v>
      </c>
      <c r="C107" s="6" t="s">
        <v>262</v>
      </c>
      <c r="D107" s="6" t="s">
        <v>16</v>
      </c>
      <c r="E107" s="6" t="s">
        <v>26</v>
      </c>
      <c r="F107" s="20">
        <v>65</v>
      </c>
      <c r="G107" s="20">
        <v>20</v>
      </c>
      <c r="H107" s="21">
        <v>46255</v>
      </c>
      <c r="J107" s="19" t="s">
        <v>60</v>
      </c>
      <c r="K107" s="32" t="s">
        <v>19</v>
      </c>
      <c r="L107" t="s">
        <v>19</v>
      </c>
      <c r="M107" t="s">
        <v>19</v>
      </c>
      <c r="AA107">
        <f t="shared" si="1"/>
        <v>0</v>
      </c>
    </row>
    <row r="108" spans="1:27" x14ac:dyDescent="0.25">
      <c r="A108" s="6" t="s">
        <v>249</v>
      </c>
      <c r="B108" s="6" t="s">
        <v>263</v>
      </c>
      <c r="C108" s="6" t="s">
        <v>264</v>
      </c>
      <c r="D108" s="6" t="s">
        <v>16</v>
      </c>
      <c r="E108" s="6" t="s">
        <v>29</v>
      </c>
      <c r="F108" s="20">
        <v>345</v>
      </c>
      <c r="G108" s="20">
        <v>157</v>
      </c>
      <c r="K108" s="32" t="s">
        <v>30</v>
      </c>
      <c r="AA108">
        <f t="shared" si="1"/>
        <v>0</v>
      </c>
    </row>
    <row r="109" spans="1:27" x14ac:dyDescent="0.25">
      <c r="A109" s="6" t="s">
        <v>249</v>
      </c>
      <c r="B109" s="6" t="s">
        <v>265</v>
      </c>
      <c r="C109" s="6" t="s">
        <v>266</v>
      </c>
      <c r="D109" s="6" t="s">
        <v>16</v>
      </c>
      <c r="E109" s="6" t="s">
        <v>29</v>
      </c>
      <c r="F109" s="20">
        <v>292</v>
      </c>
      <c r="G109" s="20">
        <v>100</v>
      </c>
      <c r="H109" s="21">
        <v>46251</v>
      </c>
      <c r="I109" s="6" t="s">
        <v>252</v>
      </c>
      <c r="J109" s="19" t="s">
        <v>267</v>
      </c>
      <c r="K109" s="32" t="s">
        <v>30</v>
      </c>
      <c r="AA109">
        <f t="shared" si="1"/>
        <v>292</v>
      </c>
    </row>
    <row r="110" spans="1:27" x14ac:dyDescent="0.25">
      <c r="A110" s="6" t="s">
        <v>249</v>
      </c>
      <c r="B110" s="6" t="s">
        <v>268</v>
      </c>
      <c r="C110" s="6" t="s">
        <v>269</v>
      </c>
      <c r="D110" s="6" t="s">
        <v>16</v>
      </c>
      <c r="E110" s="6" t="s">
        <v>22</v>
      </c>
      <c r="F110" s="20">
        <v>9473</v>
      </c>
      <c r="G110" s="20">
        <v>4438</v>
      </c>
      <c r="H110" s="21">
        <v>46255</v>
      </c>
      <c r="I110" s="6" t="s">
        <v>252</v>
      </c>
      <c r="J110" s="19" t="s">
        <v>253</v>
      </c>
      <c r="K110" s="33" t="s">
        <v>19</v>
      </c>
      <c r="L110" t="s">
        <v>19</v>
      </c>
      <c r="M110" t="s">
        <v>19</v>
      </c>
      <c r="AA110">
        <f t="shared" si="1"/>
        <v>9473</v>
      </c>
    </row>
    <row r="111" spans="1:27" x14ac:dyDescent="0.25">
      <c r="A111" s="6" t="s">
        <v>249</v>
      </c>
      <c r="B111" s="6" t="s">
        <v>270</v>
      </c>
      <c r="C111" s="6" t="s">
        <v>271</v>
      </c>
      <c r="D111" s="6" t="s">
        <v>16</v>
      </c>
      <c r="E111" s="6" t="s">
        <v>22</v>
      </c>
      <c r="F111" s="20">
        <v>9452</v>
      </c>
      <c r="G111" s="20">
        <v>4640</v>
      </c>
      <c r="H111" s="21">
        <v>46255</v>
      </c>
      <c r="J111" s="19" t="s">
        <v>18</v>
      </c>
      <c r="K111" s="32" t="s">
        <v>19</v>
      </c>
      <c r="L111" t="s">
        <v>19</v>
      </c>
      <c r="M111" t="s">
        <v>19</v>
      </c>
      <c r="AA111">
        <f t="shared" si="1"/>
        <v>0</v>
      </c>
    </row>
    <row r="112" spans="1:27" x14ac:dyDescent="0.25">
      <c r="A112" s="6" t="s">
        <v>249</v>
      </c>
      <c r="B112" s="6" t="s">
        <v>272</v>
      </c>
      <c r="C112" s="6" t="s">
        <v>273</v>
      </c>
      <c r="D112" s="6" t="s">
        <v>16</v>
      </c>
      <c r="E112" s="6" t="s">
        <v>26</v>
      </c>
      <c r="F112" s="20">
        <v>72</v>
      </c>
      <c r="G112" s="20">
        <v>23</v>
      </c>
      <c r="H112" s="21">
        <v>46255</v>
      </c>
      <c r="J112" s="19" t="s">
        <v>18</v>
      </c>
      <c r="K112" s="32" t="s">
        <v>19</v>
      </c>
      <c r="L112" t="s">
        <v>19</v>
      </c>
      <c r="M112" t="s">
        <v>19</v>
      </c>
      <c r="AA112">
        <f t="shared" si="1"/>
        <v>0</v>
      </c>
    </row>
    <row r="113" spans="1:27" x14ac:dyDescent="0.25">
      <c r="A113" s="6" t="s">
        <v>274</v>
      </c>
      <c r="B113" s="6" t="s">
        <v>275</v>
      </c>
      <c r="C113" s="6" t="s">
        <v>276</v>
      </c>
      <c r="D113" s="6" t="s">
        <v>16</v>
      </c>
      <c r="E113" s="6" t="s">
        <v>22</v>
      </c>
      <c r="F113" s="20">
        <v>140</v>
      </c>
      <c r="G113" s="20">
        <v>1</v>
      </c>
      <c r="H113" s="21">
        <v>46231</v>
      </c>
      <c r="J113" s="19" t="s">
        <v>277</v>
      </c>
      <c r="K113" s="32" t="s">
        <v>19</v>
      </c>
      <c r="AA113">
        <f t="shared" si="1"/>
        <v>0</v>
      </c>
    </row>
    <row r="114" spans="1:27" ht="30" x14ac:dyDescent="0.25">
      <c r="A114" s="6" t="s">
        <v>274</v>
      </c>
      <c r="B114" s="6" t="s">
        <v>278</v>
      </c>
      <c r="C114" s="6" t="s">
        <v>279</v>
      </c>
      <c r="D114" s="6" t="s">
        <v>16</v>
      </c>
      <c r="E114" s="6" t="s">
        <v>17</v>
      </c>
      <c r="F114" s="20">
        <v>5565</v>
      </c>
      <c r="G114" s="20">
        <v>1827</v>
      </c>
      <c r="H114" s="21">
        <v>46255</v>
      </c>
      <c r="J114" s="19" t="s">
        <v>280</v>
      </c>
      <c r="K114" s="32" t="s">
        <v>19</v>
      </c>
      <c r="M114" t="s">
        <v>19</v>
      </c>
      <c r="AA114">
        <f t="shared" si="1"/>
        <v>0</v>
      </c>
    </row>
    <row r="115" spans="1:27" x14ac:dyDescent="0.25">
      <c r="A115" s="6" t="s">
        <v>274</v>
      </c>
      <c r="B115" s="6" t="s">
        <v>281</v>
      </c>
      <c r="C115" s="6" t="s">
        <v>282</v>
      </c>
      <c r="D115" s="6" t="s">
        <v>16</v>
      </c>
      <c r="E115" s="6" t="s">
        <v>29</v>
      </c>
      <c r="F115" s="20">
        <v>1575</v>
      </c>
      <c r="G115" s="20">
        <v>917</v>
      </c>
      <c r="K115" s="32" t="s">
        <v>30</v>
      </c>
      <c r="AA115">
        <f t="shared" si="1"/>
        <v>0</v>
      </c>
    </row>
    <row r="116" spans="1:27" x14ac:dyDescent="0.25">
      <c r="A116" s="6" t="s">
        <v>274</v>
      </c>
      <c r="B116" s="6" t="s">
        <v>283</v>
      </c>
      <c r="C116" s="6" t="s">
        <v>284</v>
      </c>
      <c r="D116" s="6" t="s">
        <v>16</v>
      </c>
      <c r="E116" s="6" t="s">
        <v>26</v>
      </c>
      <c r="F116" s="20">
        <v>340</v>
      </c>
      <c r="G116" s="20">
        <v>105</v>
      </c>
      <c r="H116" s="21">
        <v>46232</v>
      </c>
      <c r="I116" s="6" t="s">
        <v>233</v>
      </c>
      <c r="J116" s="19" t="s">
        <v>285</v>
      </c>
      <c r="K116" s="32" t="s">
        <v>19</v>
      </c>
      <c r="AA116">
        <f t="shared" si="1"/>
        <v>340</v>
      </c>
    </row>
    <row r="117" spans="1:27" x14ac:dyDescent="0.25">
      <c r="A117" s="6" t="s">
        <v>274</v>
      </c>
      <c r="B117" s="6" t="s">
        <v>286</v>
      </c>
      <c r="C117" s="6" t="s">
        <v>287</v>
      </c>
      <c r="D117" s="6" t="s">
        <v>16</v>
      </c>
      <c r="E117" s="6" t="s">
        <v>26</v>
      </c>
      <c r="F117" s="20">
        <v>46</v>
      </c>
      <c r="G117" s="20">
        <v>5</v>
      </c>
      <c r="K117" s="32" t="s">
        <v>30</v>
      </c>
      <c r="AA117">
        <f t="shared" si="1"/>
        <v>0</v>
      </c>
    </row>
    <row r="118" spans="1:27" x14ac:dyDescent="0.25">
      <c r="A118" s="6" t="s">
        <v>274</v>
      </c>
      <c r="B118" s="6" t="s">
        <v>288</v>
      </c>
      <c r="C118" s="6" t="s">
        <v>289</v>
      </c>
      <c r="D118" s="6" t="s">
        <v>16</v>
      </c>
      <c r="E118" s="6" t="s">
        <v>29</v>
      </c>
      <c r="F118" s="20">
        <v>113</v>
      </c>
      <c r="G118" s="20">
        <v>37</v>
      </c>
      <c r="K118" s="32" t="s">
        <v>30</v>
      </c>
      <c r="AA118">
        <f t="shared" si="1"/>
        <v>0</v>
      </c>
    </row>
    <row r="119" spans="1:27" x14ac:dyDescent="0.25">
      <c r="A119" s="6" t="s">
        <v>274</v>
      </c>
      <c r="B119" s="6" t="s">
        <v>290</v>
      </c>
      <c r="C119" s="6" t="s">
        <v>291</v>
      </c>
      <c r="D119" s="6" t="s">
        <v>16</v>
      </c>
      <c r="E119" s="6" t="s">
        <v>29</v>
      </c>
      <c r="F119" s="20">
        <v>60</v>
      </c>
      <c r="G119" s="20">
        <v>43</v>
      </c>
      <c r="K119" s="32" t="s">
        <v>30</v>
      </c>
      <c r="AA119">
        <f t="shared" si="1"/>
        <v>0</v>
      </c>
    </row>
    <row r="120" spans="1:27" x14ac:dyDescent="0.25">
      <c r="A120" s="6" t="s">
        <v>274</v>
      </c>
      <c r="B120" s="6" t="s">
        <v>292</v>
      </c>
      <c r="C120" s="6" t="s">
        <v>293</v>
      </c>
      <c r="D120" s="6" t="s">
        <v>16</v>
      </c>
      <c r="E120" s="6" t="s">
        <v>29</v>
      </c>
      <c r="F120" s="20">
        <v>1048</v>
      </c>
      <c r="G120" s="20">
        <v>420</v>
      </c>
      <c r="K120" s="32" t="s">
        <v>30</v>
      </c>
      <c r="AA120">
        <f t="shared" si="1"/>
        <v>0</v>
      </c>
    </row>
    <row r="121" spans="1:27" x14ac:dyDescent="0.25">
      <c r="A121" s="6" t="s">
        <v>274</v>
      </c>
      <c r="B121" s="6" t="s">
        <v>294</v>
      </c>
      <c r="C121" s="6" t="s">
        <v>295</v>
      </c>
      <c r="D121" s="6" t="s">
        <v>16</v>
      </c>
      <c r="E121" s="6" t="s">
        <v>26</v>
      </c>
      <c r="F121" s="20">
        <v>2250</v>
      </c>
      <c r="G121" s="20">
        <v>967</v>
      </c>
      <c r="H121" s="21">
        <v>46255</v>
      </c>
      <c r="J121" s="19" t="s">
        <v>296</v>
      </c>
      <c r="K121" s="32" t="s">
        <v>19</v>
      </c>
      <c r="M121" t="s">
        <v>19</v>
      </c>
      <c r="AA121">
        <f t="shared" si="1"/>
        <v>0</v>
      </c>
    </row>
    <row r="122" spans="1:27" x14ac:dyDescent="0.25">
      <c r="A122" s="6" t="s">
        <v>274</v>
      </c>
      <c r="B122" s="6" t="s">
        <v>297</v>
      </c>
      <c r="C122" s="6" t="s">
        <v>298</v>
      </c>
      <c r="D122" s="6" t="s">
        <v>16</v>
      </c>
      <c r="E122" s="6" t="s">
        <v>22</v>
      </c>
      <c r="F122" s="20">
        <v>3458</v>
      </c>
      <c r="G122" s="20">
        <v>1791</v>
      </c>
      <c r="H122" s="21">
        <v>46237</v>
      </c>
      <c r="J122" s="19" t="s">
        <v>296</v>
      </c>
      <c r="K122" s="32" t="s">
        <v>19</v>
      </c>
      <c r="AA122">
        <f t="shared" si="1"/>
        <v>0</v>
      </c>
    </row>
    <row r="123" spans="1:27" x14ac:dyDescent="0.25">
      <c r="A123" s="6" t="s">
        <v>274</v>
      </c>
      <c r="B123" s="6" t="s">
        <v>299</v>
      </c>
      <c r="C123" s="6" t="s">
        <v>300</v>
      </c>
      <c r="D123" s="6" t="s">
        <v>16</v>
      </c>
      <c r="E123" s="6" t="s">
        <v>165</v>
      </c>
      <c r="F123" s="20">
        <v>375</v>
      </c>
      <c r="G123" s="20">
        <v>125</v>
      </c>
      <c r="K123" s="32" t="s">
        <v>30</v>
      </c>
      <c r="AA123">
        <f t="shared" si="1"/>
        <v>0</v>
      </c>
    </row>
    <row r="124" spans="1:27" x14ac:dyDescent="0.25">
      <c r="A124" s="6" t="s">
        <v>274</v>
      </c>
      <c r="B124" s="6" t="s">
        <v>301</v>
      </c>
      <c r="C124" s="6" t="s">
        <v>302</v>
      </c>
      <c r="D124" s="6" t="s">
        <v>16</v>
      </c>
      <c r="E124" s="6" t="s">
        <v>165</v>
      </c>
      <c r="F124" s="20">
        <v>50</v>
      </c>
      <c r="G124" s="20">
        <v>17</v>
      </c>
      <c r="K124" s="32" t="s">
        <v>30</v>
      </c>
      <c r="AA124">
        <f t="shared" si="1"/>
        <v>0</v>
      </c>
    </row>
    <row r="125" spans="1:27" x14ac:dyDescent="0.25">
      <c r="A125" s="6" t="s">
        <v>274</v>
      </c>
      <c r="B125" s="6" t="s">
        <v>303</v>
      </c>
      <c r="C125" s="6" t="s">
        <v>304</v>
      </c>
      <c r="D125" s="6" t="s">
        <v>16</v>
      </c>
      <c r="E125" s="6" t="s">
        <v>26</v>
      </c>
      <c r="F125" s="20">
        <v>223</v>
      </c>
      <c r="G125" s="20">
        <v>80</v>
      </c>
      <c r="H125" s="21">
        <v>46232</v>
      </c>
      <c r="I125" s="6" t="s">
        <v>233</v>
      </c>
      <c r="J125" s="19" t="s">
        <v>285</v>
      </c>
      <c r="K125" s="32" t="s">
        <v>19</v>
      </c>
      <c r="AA125">
        <f t="shared" si="1"/>
        <v>223</v>
      </c>
    </row>
    <row r="126" spans="1:27" x14ac:dyDescent="0.25">
      <c r="A126" s="6" t="s">
        <v>274</v>
      </c>
      <c r="B126" s="6" t="s">
        <v>305</v>
      </c>
      <c r="C126" s="6" t="s">
        <v>306</v>
      </c>
      <c r="D126" s="6" t="s">
        <v>16</v>
      </c>
      <c r="E126" s="6" t="s">
        <v>29</v>
      </c>
      <c r="F126" s="20">
        <v>3233</v>
      </c>
      <c r="G126" s="20">
        <v>1054</v>
      </c>
      <c r="K126" s="32" t="s">
        <v>30</v>
      </c>
      <c r="AA126">
        <f t="shared" si="1"/>
        <v>0</v>
      </c>
    </row>
    <row r="127" spans="1:27" x14ac:dyDescent="0.25">
      <c r="A127" s="6" t="s">
        <v>307</v>
      </c>
      <c r="B127" s="6" t="s">
        <v>308</v>
      </c>
      <c r="C127" s="6" t="s">
        <v>309</v>
      </c>
      <c r="D127" s="6" t="s">
        <v>16</v>
      </c>
      <c r="E127" s="6" t="s">
        <v>29</v>
      </c>
      <c r="F127" s="20">
        <v>139</v>
      </c>
      <c r="G127" s="20">
        <v>62</v>
      </c>
      <c r="K127" s="32" t="s">
        <v>30</v>
      </c>
      <c r="AA127">
        <f t="shared" si="1"/>
        <v>0</v>
      </c>
    </row>
    <row r="128" spans="1:27" x14ac:dyDescent="0.25">
      <c r="A128" s="6" t="s">
        <v>307</v>
      </c>
      <c r="B128" s="6" t="s">
        <v>310</v>
      </c>
      <c r="C128" s="6" t="s">
        <v>311</v>
      </c>
      <c r="D128" s="6" t="s">
        <v>16</v>
      </c>
      <c r="E128" s="6" t="s">
        <v>22</v>
      </c>
      <c r="F128" s="20">
        <v>4600</v>
      </c>
      <c r="G128" s="20">
        <v>1807</v>
      </c>
      <c r="K128" s="32" t="s">
        <v>30</v>
      </c>
      <c r="AA128">
        <f t="shared" si="1"/>
        <v>0</v>
      </c>
    </row>
    <row r="129" spans="1:27" x14ac:dyDescent="0.25">
      <c r="A129" s="6" t="s">
        <v>307</v>
      </c>
      <c r="B129" s="6" t="s">
        <v>312</v>
      </c>
      <c r="C129" s="6" t="s">
        <v>313</v>
      </c>
      <c r="D129" s="6" t="s">
        <v>16</v>
      </c>
      <c r="E129" s="6" t="s">
        <v>17</v>
      </c>
      <c r="F129" s="20">
        <v>410</v>
      </c>
      <c r="G129" s="20">
        <v>205</v>
      </c>
      <c r="H129" s="21">
        <v>46251</v>
      </c>
      <c r="J129" s="19" t="s">
        <v>296</v>
      </c>
      <c r="K129" s="32" t="s">
        <v>19</v>
      </c>
      <c r="L129" t="s">
        <v>19</v>
      </c>
      <c r="AA129">
        <f t="shared" si="1"/>
        <v>0</v>
      </c>
    </row>
    <row r="130" spans="1:27" x14ac:dyDescent="0.25">
      <c r="A130" s="6" t="s">
        <v>307</v>
      </c>
      <c r="B130" s="6" t="s">
        <v>314</v>
      </c>
      <c r="C130" s="6" t="s">
        <v>315</v>
      </c>
      <c r="D130" s="6" t="s">
        <v>16</v>
      </c>
      <c r="E130" s="6" t="s">
        <v>29</v>
      </c>
      <c r="F130" s="20">
        <v>285</v>
      </c>
      <c r="G130" s="20">
        <v>133</v>
      </c>
      <c r="K130" s="32" t="s">
        <v>30</v>
      </c>
      <c r="AA130">
        <f t="shared" ref="AA130:AA193" si="2">IF(OR($I130="Voluntary", $I130="Mandatory"), $F130, 0)</f>
        <v>0</v>
      </c>
    </row>
    <row r="131" spans="1:27" x14ac:dyDescent="0.25">
      <c r="A131" s="6" t="s">
        <v>307</v>
      </c>
      <c r="B131" s="6" t="s">
        <v>316</v>
      </c>
      <c r="C131" s="6" t="s">
        <v>317</v>
      </c>
      <c r="D131" s="6" t="s">
        <v>16</v>
      </c>
      <c r="E131" s="6" t="s">
        <v>29</v>
      </c>
      <c r="F131" s="20">
        <v>437</v>
      </c>
      <c r="G131" s="20">
        <v>185</v>
      </c>
      <c r="K131" s="32" t="s">
        <v>30</v>
      </c>
      <c r="AA131">
        <f t="shared" si="2"/>
        <v>0</v>
      </c>
    </row>
    <row r="132" spans="1:27" x14ac:dyDescent="0.25">
      <c r="A132" s="6" t="s">
        <v>307</v>
      </c>
      <c r="B132" s="6" t="s">
        <v>318</v>
      </c>
      <c r="C132" s="6" t="s">
        <v>319</v>
      </c>
      <c r="D132" s="6" t="s">
        <v>16</v>
      </c>
      <c r="E132" s="6" t="s">
        <v>29</v>
      </c>
      <c r="F132" s="20">
        <v>139</v>
      </c>
      <c r="G132" s="20">
        <v>66</v>
      </c>
      <c r="K132" s="32" t="s">
        <v>30</v>
      </c>
      <c r="AA132">
        <f t="shared" si="2"/>
        <v>0</v>
      </c>
    </row>
    <row r="133" spans="1:27" x14ac:dyDescent="0.25">
      <c r="A133" s="6" t="s">
        <v>307</v>
      </c>
      <c r="B133" s="6" t="s">
        <v>320</v>
      </c>
      <c r="C133" s="6" t="s">
        <v>321</v>
      </c>
      <c r="D133" s="6" t="s">
        <v>16</v>
      </c>
      <c r="E133" s="6" t="s">
        <v>29</v>
      </c>
      <c r="F133" s="20">
        <v>144</v>
      </c>
      <c r="G133" s="20">
        <v>60</v>
      </c>
      <c r="K133" s="32" t="s">
        <v>30</v>
      </c>
      <c r="AA133">
        <f t="shared" si="2"/>
        <v>0</v>
      </c>
    </row>
    <row r="134" spans="1:27" x14ac:dyDescent="0.25">
      <c r="A134" s="6" t="s">
        <v>307</v>
      </c>
      <c r="B134" s="6" t="s">
        <v>322</v>
      </c>
      <c r="C134" s="6" t="s">
        <v>323</v>
      </c>
      <c r="D134" s="6" t="s">
        <v>16</v>
      </c>
      <c r="E134" s="6" t="s">
        <v>22</v>
      </c>
      <c r="F134" s="20">
        <v>2034</v>
      </c>
      <c r="G134" s="20">
        <v>1216</v>
      </c>
      <c r="H134" s="21">
        <v>46255</v>
      </c>
      <c r="J134" s="19" t="s">
        <v>296</v>
      </c>
      <c r="K134" s="32" t="s">
        <v>19</v>
      </c>
      <c r="L134" t="s">
        <v>19</v>
      </c>
      <c r="M134" t="s">
        <v>19</v>
      </c>
      <c r="AA134">
        <f t="shared" si="2"/>
        <v>0</v>
      </c>
    </row>
    <row r="135" spans="1:27" x14ac:dyDescent="0.25">
      <c r="A135" s="6" t="s">
        <v>307</v>
      </c>
      <c r="B135" s="6" t="s">
        <v>324</v>
      </c>
      <c r="C135" s="6" t="s">
        <v>325</v>
      </c>
      <c r="D135" s="6" t="s">
        <v>16</v>
      </c>
      <c r="E135" s="6" t="s">
        <v>29</v>
      </c>
      <c r="F135" s="20">
        <v>918</v>
      </c>
      <c r="G135" s="20">
        <v>317</v>
      </c>
      <c r="K135" s="32" t="s">
        <v>30</v>
      </c>
      <c r="AA135">
        <f t="shared" si="2"/>
        <v>0</v>
      </c>
    </row>
    <row r="136" spans="1:27" x14ac:dyDescent="0.25">
      <c r="A136" s="6" t="s">
        <v>307</v>
      </c>
      <c r="B136" s="6" t="s">
        <v>326</v>
      </c>
      <c r="C136" s="6" t="s">
        <v>327</v>
      </c>
      <c r="D136" s="6" t="s">
        <v>16</v>
      </c>
      <c r="E136" s="6" t="s">
        <v>29</v>
      </c>
      <c r="F136" s="20">
        <v>177</v>
      </c>
      <c r="G136" s="20">
        <v>90</v>
      </c>
      <c r="K136" s="32" t="s">
        <v>30</v>
      </c>
      <c r="AA136">
        <f t="shared" si="2"/>
        <v>0</v>
      </c>
    </row>
    <row r="137" spans="1:27" x14ac:dyDescent="0.25">
      <c r="A137" s="6" t="s">
        <v>307</v>
      </c>
      <c r="B137" s="6" t="s">
        <v>328</v>
      </c>
      <c r="C137" s="6" t="s">
        <v>329</v>
      </c>
      <c r="D137" s="6" t="s">
        <v>16</v>
      </c>
      <c r="E137" s="6" t="s">
        <v>22</v>
      </c>
      <c r="F137" s="20">
        <v>5412</v>
      </c>
      <c r="G137" s="20">
        <v>2575</v>
      </c>
      <c r="K137" s="32" t="s">
        <v>30</v>
      </c>
      <c r="AA137">
        <f t="shared" si="2"/>
        <v>0</v>
      </c>
    </row>
    <row r="138" spans="1:27" x14ac:dyDescent="0.25">
      <c r="A138" s="6" t="s">
        <v>307</v>
      </c>
      <c r="B138" s="6" t="s">
        <v>330</v>
      </c>
      <c r="C138" s="6" t="s">
        <v>331</v>
      </c>
      <c r="D138" s="6" t="s">
        <v>16</v>
      </c>
      <c r="E138" s="6" t="s">
        <v>17</v>
      </c>
      <c r="F138" s="20">
        <v>1000</v>
      </c>
      <c r="G138" s="20">
        <v>347</v>
      </c>
      <c r="K138" s="32" t="s">
        <v>30</v>
      </c>
      <c r="AA138">
        <f t="shared" si="2"/>
        <v>0</v>
      </c>
    </row>
    <row r="139" spans="1:27" x14ac:dyDescent="0.25">
      <c r="A139" s="6" t="s">
        <v>307</v>
      </c>
      <c r="B139" s="6" t="s">
        <v>332</v>
      </c>
      <c r="C139" s="6" t="s">
        <v>333</v>
      </c>
      <c r="D139" s="6" t="s">
        <v>16</v>
      </c>
      <c r="E139" s="6" t="s">
        <v>29</v>
      </c>
      <c r="F139" s="20">
        <v>185</v>
      </c>
      <c r="G139" s="20">
        <v>74</v>
      </c>
      <c r="K139" s="32" t="s">
        <v>30</v>
      </c>
      <c r="AA139">
        <f t="shared" si="2"/>
        <v>0</v>
      </c>
    </row>
    <row r="140" spans="1:27" x14ac:dyDescent="0.25">
      <c r="A140" s="6" t="s">
        <v>334</v>
      </c>
      <c r="B140" s="6" t="s">
        <v>335</v>
      </c>
      <c r="C140" s="6" t="s">
        <v>336</v>
      </c>
      <c r="D140" s="6" t="s">
        <v>16</v>
      </c>
      <c r="E140" s="6" t="s">
        <v>165</v>
      </c>
      <c r="F140" s="20">
        <v>163</v>
      </c>
      <c r="G140" s="20">
        <v>50</v>
      </c>
      <c r="K140" s="32" t="s">
        <v>30</v>
      </c>
      <c r="AA140">
        <f t="shared" si="2"/>
        <v>0</v>
      </c>
    </row>
    <row r="141" spans="1:27" x14ac:dyDescent="0.25">
      <c r="A141" s="6" t="s">
        <v>334</v>
      </c>
      <c r="B141" s="6" t="s">
        <v>337</v>
      </c>
      <c r="C141" s="6" t="s">
        <v>338</v>
      </c>
      <c r="D141" s="6" t="s">
        <v>16</v>
      </c>
      <c r="E141" s="6" t="s">
        <v>29</v>
      </c>
      <c r="F141" s="20">
        <v>597</v>
      </c>
      <c r="G141" s="20">
        <v>240</v>
      </c>
      <c r="K141" s="32" t="s">
        <v>30</v>
      </c>
      <c r="AA141">
        <f t="shared" si="2"/>
        <v>0</v>
      </c>
    </row>
    <row r="142" spans="1:27" x14ac:dyDescent="0.25">
      <c r="A142" s="6" t="s">
        <v>334</v>
      </c>
      <c r="B142" s="6" t="s">
        <v>339</v>
      </c>
      <c r="C142" s="6" t="s">
        <v>340</v>
      </c>
      <c r="D142" s="6" t="s">
        <v>16</v>
      </c>
      <c r="E142" s="6" t="s">
        <v>125</v>
      </c>
      <c r="F142" s="20">
        <v>4625</v>
      </c>
      <c r="G142" s="20">
        <v>2272</v>
      </c>
      <c r="K142" s="32" t="s">
        <v>30</v>
      </c>
      <c r="AA142">
        <f t="shared" si="2"/>
        <v>0</v>
      </c>
    </row>
    <row r="143" spans="1:27" x14ac:dyDescent="0.25">
      <c r="A143" s="6" t="s">
        <v>334</v>
      </c>
      <c r="B143" s="6" t="s">
        <v>341</v>
      </c>
      <c r="C143" s="6" t="s">
        <v>342</v>
      </c>
      <c r="D143" s="6" t="s">
        <v>16</v>
      </c>
      <c r="E143" s="6" t="s">
        <v>29</v>
      </c>
      <c r="F143" s="20">
        <v>110</v>
      </c>
      <c r="G143" s="20">
        <v>46</v>
      </c>
      <c r="K143" s="32" t="s">
        <v>30</v>
      </c>
      <c r="AA143">
        <f t="shared" si="2"/>
        <v>0</v>
      </c>
    </row>
    <row r="144" spans="1:27" x14ac:dyDescent="0.25">
      <c r="A144" s="6" t="s">
        <v>334</v>
      </c>
      <c r="B144" s="6" t="s">
        <v>343</v>
      </c>
      <c r="C144" s="6" t="s">
        <v>344</v>
      </c>
      <c r="D144" s="6" t="s">
        <v>16</v>
      </c>
      <c r="E144" s="6" t="s">
        <v>26</v>
      </c>
      <c r="F144" s="20">
        <v>833</v>
      </c>
      <c r="G144" s="20">
        <v>322</v>
      </c>
      <c r="H144" s="21">
        <v>46255</v>
      </c>
      <c r="J144" s="19" t="s">
        <v>18</v>
      </c>
      <c r="K144" s="32" t="s">
        <v>19</v>
      </c>
      <c r="L144" t="s">
        <v>19</v>
      </c>
      <c r="M144" t="s">
        <v>19</v>
      </c>
      <c r="AA144">
        <f t="shared" si="2"/>
        <v>0</v>
      </c>
    </row>
    <row r="145" spans="1:27" x14ac:dyDescent="0.25">
      <c r="A145" s="6" t="s">
        <v>334</v>
      </c>
      <c r="B145" s="6" t="s">
        <v>345</v>
      </c>
      <c r="C145" s="6" t="s">
        <v>346</v>
      </c>
      <c r="D145" s="6" t="s">
        <v>16</v>
      </c>
      <c r="E145" s="6" t="s">
        <v>22</v>
      </c>
      <c r="F145" s="20">
        <v>8500</v>
      </c>
      <c r="G145" s="20">
        <v>3400</v>
      </c>
      <c r="H145" s="21">
        <v>46255</v>
      </c>
      <c r="J145" s="19" t="s">
        <v>296</v>
      </c>
      <c r="K145" s="32" t="s">
        <v>19</v>
      </c>
      <c r="L145" t="s">
        <v>19</v>
      </c>
      <c r="M145" t="s">
        <v>19</v>
      </c>
      <c r="AA145">
        <f t="shared" si="2"/>
        <v>0</v>
      </c>
    </row>
    <row r="146" spans="1:27" x14ac:dyDescent="0.25">
      <c r="A146" s="6" t="s">
        <v>334</v>
      </c>
      <c r="B146" s="6" t="s">
        <v>347</v>
      </c>
      <c r="C146" s="6" t="s">
        <v>348</v>
      </c>
      <c r="D146" s="6" t="s">
        <v>16</v>
      </c>
      <c r="E146" s="6" t="s">
        <v>125</v>
      </c>
      <c r="F146" s="20">
        <v>110</v>
      </c>
      <c r="G146" s="20">
        <v>45</v>
      </c>
      <c r="K146" s="32" t="s">
        <v>30</v>
      </c>
      <c r="AA146">
        <f t="shared" si="2"/>
        <v>0</v>
      </c>
    </row>
    <row r="147" spans="1:27" x14ac:dyDescent="0.25">
      <c r="A147" s="6" t="s">
        <v>334</v>
      </c>
      <c r="B147" s="6" t="s">
        <v>349</v>
      </c>
      <c r="C147" s="6" t="s">
        <v>350</v>
      </c>
      <c r="D147" s="6" t="s">
        <v>16</v>
      </c>
      <c r="E147" s="6" t="s">
        <v>26</v>
      </c>
      <c r="F147" s="20">
        <v>2204</v>
      </c>
      <c r="G147" s="20">
        <v>991</v>
      </c>
      <c r="K147" s="32" t="s">
        <v>30</v>
      </c>
      <c r="AA147">
        <f t="shared" si="2"/>
        <v>0</v>
      </c>
    </row>
    <row r="148" spans="1:27" x14ac:dyDescent="0.25">
      <c r="A148" s="6" t="s">
        <v>334</v>
      </c>
      <c r="B148" s="6" t="s">
        <v>351</v>
      </c>
      <c r="C148" s="6" t="s">
        <v>352</v>
      </c>
      <c r="D148" s="6" t="s">
        <v>16</v>
      </c>
      <c r="E148" s="6" t="s">
        <v>29</v>
      </c>
      <c r="F148" s="20">
        <v>150</v>
      </c>
      <c r="G148" s="20">
        <v>58</v>
      </c>
      <c r="K148" s="32" t="s">
        <v>30</v>
      </c>
      <c r="AA148">
        <f t="shared" si="2"/>
        <v>0</v>
      </c>
    </row>
    <row r="149" spans="1:27" x14ac:dyDescent="0.25">
      <c r="A149" s="6" t="s">
        <v>334</v>
      </c>
      <c r="B149" s="6" t="s">
        <v>353</v>
      </c>
      <c r="C149" s="6" t="s">
        <v>354</v>
      </c>
      <c r="D149" s="6" t="s">
        <v>16</v>
      </c>
      <c r="E149" s="6" t="s">
        <v>17</v>
      </c>
      <c r="F149" s="20">
        <v>1276</v>
      </c>
      <c r="G149" s="20">
        <v>447</v>
      </c>
      <c r="H149" s="21">
        <v>46255</v>
      </c>
      <c r="J149" s="19" t="s">
        <v>18</v>
      </c>
      <c r="K149" s="32" t="s">
        <v>19</v>
      </c>
      <c r="L149" t="s">
        <v>19</v>
      </c>
      <c r="M149" t="s">
        <v>19</v>
      </c>
      <c r="AA149">
        <f t="shared" si="2"/>
        <v>0</v>
      </c>
    </row>
    <row r="150" spans="1:27" x14ac:dyDescent="0.25">
      <c r="A150" s="6" t="s">
        <v>334</v>
      </c>
      <c r="B150" s="6" t="s">
        <v>355</v>
      </c>
      <c r="C150" s="6" t="s">
        <v>356</v>
      </c>
      <c r="D150" s="6" t="s">
        <v>16</v>
      </c>
      <c r="E150" s="6" t="s">
        <v>125</v>
      </c>
      <c r="F150" s="20">
        <v>55</v>
      </c>
      <c r="G150" s="20">
        <v>28</v>
      </c>
      <c r="K150" s="32" t="s">
        <v>30</v>
      </c>
      <c r="AA150">
        <f t="shared" si="2"/>
        <v>0</v>
      </c>
    </row>
    <row r="151" spans="1:27" x14ac:dyDescent="0.25">
      <c r="A151" s="6" t="s">
        <v>334</v>
      </c>
      <c r="B151" s="6" t="s">
        <v>357</v>
      </c>
      <c r="C151" s="6" t="s">
        <v>358</v>
      </c>
      <c r="D151" s="6" t="s">
        <v>16</v>
      </c>
      <c r="E151" s="6" t="s">
        <v>22</v>
      </c>
      <c r="F151" s="20">
        <v>3500</v>
      </c>
      <c r="G151" s="20">
        <v>1827</v>
      </c>
      <c r="H151" s="21">
        <v>46255</v>
      </c>
      <c r="J151" s="19" t="s">
        <v>18</v>
      </c>
      <c r="K151" s="32" t="s">
        <v>19</v>
      </c>
      <c r="L151" t="s">
        <v>19</v>
      </c>
      <c r="M151" t="s">
        <v>19</v>
      </c>
      <c r="AA151">
        <f t="shared" si="2"/>
        <v>0</v>
      </c>
    </row>
    <row r="152" spans="1:27" x14ac:dyDescent="0.25">
      <c r="A152" s="6" t="s">
        <v>334</v>
      </c>
      <c r="B152" s="6" t="s">
        <v>359</v>
      </c>
      <c r="C152" s="6" t="s">
        <v>360</v>
      </c>
      <c r="D152" s="6" t="s">
        <v>16</v>
      </c>
      <c r="E152" s="6" t="s">
        <v>125</v>
      </c>
      <c r="F152" s="20">
        <v>1135</v>
      </c>
      <c r="G152" s="20">
        <v>1116</v>
      </c>
      <c r="K152" s="32" t="s">
        <v>30</v>
      </c>
      <c r="AA152">
        <f t="shared" si="2"/>
        <v>0</v>
      </c>
    </row>
    <row r="153" spans="1:27" x14ac:dyDescent="0.25">
      <c r="A153" s="6" t="s">
        <v>334</v>
      </c>
      <c r="B153" s="6" t="s">
        <v>361</v>
      </c>
      <c r="C153" s="6" t="s">
        <v>362</v>
      </c>
      <c r="D153" s="6" t="s">
        <v>16</v>
      </c>
      <c r="E153" s="6" t="s">
        <v>26</v>
      </c>
      <c r="F153" s="20">
        <v>1892</v>
      </c>
      <c r="G153" s="20">
        <v>522</v>
      </c>
      <c r="H153" s="21">
        <v>46255</v>
      </c>
      <c r="J153" s="19" t="s">
        <v>18</v>
      </c>
      <c r="K153" s="32" t="s">
        <v>19</v>
      </c>
      <c r="L153" t="s">
        <v>363</v>
      </c>
      <c r="M153" t="s">
        <v>19</v>
      </c>
      <c r="AA153">
        <f t="shared" si="2"/>
        <v>0</v>
      </c>
    </row>
    <row r="154" spans="1:27" x14ac:dyDescent="0.25">
      <c r="A154" s="6" t="s">
        <v>364</v>
      </c>
      <c r="B154" s="6" t="s">
        <v>365</v>
      </c>
      <c r="C154" s="6" t="s">
        <v>366</v>
      </c>
      <c r="D154" s="6" t="s">
        <v>16</v>
      </c>
      <c r="E154" s="6" t="s">
        <v>26</v>
      </c>
      <c r="F154" s="20">
        <v>85</v>
      </c>
      <c r="G154" s="20">
        <v>49</v>
      </c>
      <c r="H154" s="21">
        <v>46255</v>
      </c>
      <c r="J154" s="19" t="s">
        <v>367</v>
      </c>
      <c r="K154" s="32" t="s">
        <v>19</v>
      </c>
      <c r="L154" t="s">
        <v>19</v>
      </c>
      <c r="M154" t="s">
        <v>19</v>
      </c>
      <c r="AA154">
        <f t="shared" si="2"/>
        <v>0</v>
      </c>
    </row>
    <row r="155" spans="1:27" x14ac:dyDescent="0.25">
      <c r="A155" s="6" t="s">
        <v>364</v>
      </c>
      <c r="B155" s="6" t="s">
        <v>368</v>
      </c>
      <c r="C155" s="6" t="s">
        <v>369</v>
      </c>
      <c r="D155" s="6" t="s">
        <v>16</v>
      </c>
      <c r="E155" s="6" t="s">
        <v>22</v>
      </c>
      <c r="F155" s="20">
        <v>5811</v>
      </c>
      <c r="G155" s="20">
        <v>2177</v>
      </c>
      <c r="K155" s="32" t="s">
        <v>30</v>
      </c>
      <c r="AA155">
        <f t="shared" si="2"/>
        <v>0</v>
      </c>
    </row>
    <row r="156" spans="1:27" x14ac:dyDescent="0.25">
      <c r="A156" s="6" t="s">
        <v>364</v>
      </c>
      <c r="B156" s="6" t="s">
        <v>370</v>
      </c>
      <c r="C156" s="6" t="s">
        <v>371</v>
      </c>
      <c r="D156" s="6" t="s">
        <v>16</v>
      </c>
      <c r="E156" s="6" t="s">
        <v>29</v>
      </c>
      <c r="F156" s="20">
        <v>428</v>
      </c>
      <c r="G156" s="20">
        <v>171</v>
      </c>
      <c r="K156" s="32" t="s">
        <v>30</v>
      </c>
      <c r="AA156">
        <f t="shared" si="2"/>
        <v>0</v>
      </c>
    </row>
    <row r="157" spans="1:27" x14ac:dyDescent="0.25">
      <c r="A157" s="6" t="s">
        <v>364</v>
      </c>
      <c r="B157" s="6" t="s">
        <v>372</v>
      </c>
      <c r="C157" s="6" t="s">
        <v>373</v>
      </c>
      <c r="D157" s="6" t="s">
        <v>16</v>
      </c>
      <c r="E157" s="6" t="s">
        <v>29</v>
      </c>
      <c r="F157" s="20">
        <v>1400</v>
      </c>
      <c r="G157" s="20">
        <v>717</v>
      </c>
      <c r="K157" s="32" t="s">
        <v>30</v>
      </c>
      <c r="AA157">
        <f t="shared" si="2"/>
        <v>0</v>
      </c>
    </row>
    <row r="158" spans="1:27" x14ac:dyDescent="0.25">
      <c r="A158" s="6" t="s">
        <v>364</v>
      </c>
      <c r="B158" s="6" t="s">
        <v>374</v>
      </c>
      <c r="C158" s="6" t="s">
        <v>375</v>
      </c>
      <c r="D158" s="6" t="s">
        <v>16</v>
      </c>
      <c r="E158" s="6" t="s">
        <v>22</v>
      </c>
      <c r="F158" s="20">
        <v>3322</v>
      </c>
      <c r="G158" s="20">
        <v>1441</v>
      </c>
      <c r="H158" s="21">
        <v>46255</v>
      </c>
      <c r="J158" s="19" t="s">
        <v>50</v>
      </c>
      <c r="K158" s="32" t="s">
        <v>19</v>
      </c>
      <c r="L158" t="s">
        <v>19</v>
      </c>
      <c r="M158" t="s">
        <v>19</v>
      </c>
      <c r="AA158">
        <f t="shared" si="2"/>
        <v>0</v>
      </c>
    </row>
    <row r="159" spans="1:27" x14ac:dyDescent="0.25">
      <c r="A159" s="6" t="s">
        <v>364</v>
      </c>
      <c r="B159" s="6" t="s">
        <v>376</v>
      </c>
      <c r="C159" s="6" t="s">
        <v>377</v>
      </c>
      <c r="D159" s="6" t="s">
        <v>16</v>
      </c>
      <c r="E159" s="6" t="s">
        <v>29</v>
      </c>
      <c r="F159" s="20">
        <v>870</v>
      </c>
      <c r="G159" s="20">
        <v>348</v>
      </c>
      <c r="K159" s="32" t="s">
        <v>30</v>
      </c>
      <c r="AA159">
        <f t="shared" si="2"/>
        <v>0</v>
      </c>
    </row>
    <row r="160" spans="1:27" x14ac:dyDescent="0.25">
      <c r="A160" s="6" t="s">
        <v>364</v>
      </c>
      <c r="B160" s="6" t="s">
        <v>378</v>
      </c>
      <c r="C160" s="6" t="s">
        <v>379</v>
      </c>
      <c r="D160" s="6" t="s">
        <v>16</v>
      </c>
      <c r="E160" s="6" t="s">
        <v>29</v>
      </c>
      <c r="F160" s="20">
        <v>605</v>
      </c>
      <c r="G160" s="20">
        <v>180</v>
      </c>
      <c r="K160" s="32" t="s">
        <v>30</v>
      </c>
      <c r="AA160">
        <f t="shared" si="2"/>
        <v>0</v>
      </c>
    </row>
    <row r="161" spans="1:27" x14ac:dyDescent="0.25">
      <c r="A161" s="6" t="s">
        <v>364</v>
      </c>
      <c r="B161" s="6" t="s">
        <v>380</v>
      </c>
      <c r="C161" s="6" t="s">
        <v>381</v>
      </c>
      <c r="D161" s="6" t="s">
        <v>16</v>
      </c>
      <c r="E161" s="6" t="s">
        <v>29</v>
      </c>
      <c r="F161" s="20">
        <v>50</v>
      </c>
      <c r="G161" s="20">
        <v>29</v>
      </c>
      <c r="K161" s="32" t="s">
        <v>30</v>
      </c>
      <c r="AA161">
        <f t="shared" si="2"/>
        <v>0</v>
      </c>
    </row>
    <row r="162" spans="1:27" x14ac:dyDescent="0.25">
      <c r="A162" s="6" t="s">
        <v>364</v>
      </c>
      <c r="B162" s="6" t="s">
        <v>382</v>
      </c>
      <c r="C162" s="6" t="s">
        <v>383</v>
      </c>
      <c r="D162" s="6" t="s">
        <v>16</v>
      </c>
      <c r="E162" s="6" t="s">
        <v>26</v>
      </c>
      <c r="F162" s="20">
        <v>82</v>
      </c>
      <c r="G162" s="20">
        <v>50</v>
      </c>
      <c r="H162" s="21">
        <v>46237</v>
      </c>
      <c r="J162" s="19" t="s">
        <v>296</v>
      </c>
      <c r="K162" s="32" t="s">
        <v>19</v>
      </c>
      <c r="AA162">
        <f t="shared" si="2"/>
        <v>0</v>
      </c>
    </row>
    <row r="163" spans="1:27" x14ac:dyDescent="0.25">
      <c r="A163" s="6" t="s">
        <v>364</v>
      </c>
      <c r="B163" s="6" t="s">
        <v>384</v>
      </c>
      <c r="C163" s="6" t="s">
        <v>385</v>
      </c>
      <c r="D163" s="6" t="s">
        <v>16</v>
      </c>
      <c r="E163" s="6" t="s">
        <v>29</v>
      </c>
      <c r="F163" s="20">
        <v>2644</v>
      </c>
      <c r="G163" s="20">
        <v>1144</v>
      </c>
      <c r="K163" s="32" t="s">
        <v>30</v>
      </c>
      <c r="AA163">
        <f t="shared" si="2"/>
        <v>0</v>
      </c>
    </row>
    <row r="164" spans="1:27" x14ac:dyDescent="0.25">
      <c r="A164" s="6" t="s">
        <v>364</v>
      </c>
      <c r="B164" s="6" t="s">
        <v>386</v>
      </c>
      <c r="C164" s="6" t="s">
        <v>387</v>
      </c>
      <c r="D164" s="6" t="s">
        <v>16</v>
      </c>
      <c r="E164" s="6" t="s">
        <v>22</v>
      </c>
      <c r="F164" s="20">
        <v>4564</v>
      </c>
      <c r="G164" s="20">
        <v>2610</v>
      </c>
      <c r="K164" s="32" t="s">
        <v>30</v>
      </c>
      <c r="AA164">
        <f t="shared" si="2"/>
        <v>0</v>
      </c>
    </row>
    <row r="165" spans="1:27" x14ac:dyDescent="0.25">
      <c r="A165" s="6" t="s">
        <v>364</v>
      </c>
      <c r="B165" s="6" t="s">
        <v>388</v>
      </c>
      <c r="C165" s="6" t="s">
        <v>389</v>
      </c>
      <c r="D165" s="6" t="s">
        <v>16</v>
      </c>
      <c r="E165" s="6" t="s">
        <v>29</v>
      </c>
      <c r="F165" s="20">
        <v>158</v>
      </c>
      <c r="G165" s="20">
        <v>50</v>
      </c>
      <c r="K165" s="32" t="s">
        <v>30</v>
      </c>
      <c r="AA165">
        <f t="shared" si="2"/>
        <v>0</v>
      </c>
    </row>
    <row r="166" spans="1:27" x14ac:dyDescent="0.25">
      <c r="A166" s="6" t="s">
        <v>364</v>
      </c>
      <c r="B166" s="6" t="s">
        <v>390</v>
      </c>
      <c r="C166" s="6" t="s">
        <v>391</v>
      </c>
      <c r="D166" s="6" t="s">
        <v>16</v>
      </c>
      <c r="E166" s="6" t="s">
        <v>29</v>
      </c>
      <c r="F166" s="20">
        <v>2952</v>
      </c>
      <c r="G166" s="20">
        <v>1728</v>
      </c>
      <c r="K166" s="32" t="s">
        <v>30</v>
      </c>
      <c r="AA166">
        <f t="shared" si="2"/>
        <v>0</v>
      </c>
    </row>
    <row r="167" spans="1:27" x14ac:dyDescent="0.25">
      <c r="A167" s="6" t="s">
        <v>364</v>
      </c>
      <c r="B167" s="6" t="s">
        <v>392</v>
      </c>
      <c r="C167" s="6" t="s">
        <v>393</v>
      </c>
      <c r="D167" s="6" t="s">
        <v>16</v>
      </c>
      <c r="E167" s="6" t="s">
        <v>29</v>
      </c>
      <c r="F167" s="20">
        <v>5007</v>
      </c>
      <c r="G167" s="20">
        <v>2003</v>
      </c>
      <c r="K167" s="32" t="s">
        <v>30</v>
      </c>
      <c r="AA167">
        <f t="shared" si="2"/>
        <v>0</v>
      </c>
    </row>
    <row r="168" spans="1:27" x14ac:dyDescent="0.25">
      <c r="A168" s="6" t="s">
        <v>364</v>
      </c>
      <c r="B168" s="6" t="s">
        <v>394</v>
      </c>
      <c r="C168" s="6" t="s">
        <v>395</v>
      </c>
      <c r="D168" s="6" t="s">
        <v>16</v>
      </c>
      <c r="E168" s="6" t="s">
        <v>22</v>
      </c>
      <c r="F168" s="20">
        <v>0</v>
      </c>
      <c r="G168" s="20">
        <v>1</v>
      </c>
      <c r="H168" s="21">
        <v>46255</v>
      </c>
      <c r="J168" s="19" t="s">
        <v>296</v>
      </c>
      <c r="K168" s="32" t="s">
        <v>19</v>
      </c>
      <c r="L168" t="s">
        <v>19</v>
      </c>
      <c r="M168" t="s">
        <v>19</v>
      </c>
      <c r="AA168">
        <f t="shared" si="2"/>
        <v>0</v>
      </c>
    </row>
    <row r="169" spans="1:27" x14ac:dyDescent="0.25">
      <c r="A169" s="6" t="s">
        <v>364</v>
      </c>
      <c r="B169" s="6" t="s">
        <v>396</v>
      </c>
      <c r="C169" s="6" t="s">
        <v>397</v>
      </c>
      <c r="D169" s="6" t="s">
        <v>16</v>
      </c>
      <c r="E169" s="6" t="s">
        <v>29</v>
      </c>
      <c r="F169" s="20">
        <v>3857</v>
      </c>
      <c r="G169" s="20">
        <v>1531</v>
      </c>
      <c r="K169" s="32" t="s">
        <v>30</v>
      </c>
      <c r="AA169">
        <f t="shared" si="2"/>
        <v>0</v>
      </c>
    </row>
    <row r="170" spans="1:27" x14ac:dyDescent="0.25">
      <c r="A170" s="6" t="s">
        <v>364</v>
      </c>
      <c r="B170" s="6" t="s">
        <v>398</v>
      </c>
      <c r="C170" s="6" t="s">
        <v>399</v>
      </c>
      <c r="D170" s="6" t="s">
        <v>16</v>
      </c>
      <c r="E170" s="6" t="s">
        <v>29</v>
      </c>
      <c r="F170" s="20">
        <v>707</v>
      </c>
      <c r="G170" s="20">
        <v>274</v>
      </c>
      <c r="K170" s="32" t="s">
        <v>30</v>
      </c>
      <c r="AA170">
        <f t="shared" si="2"/>
        <v>0</v>
      </c>
    </row>
    <row r="171" spans="1:27" x14ac:dyDescent="0.25">
      <c r="A171" s="6" t="s">
        <v>364</v>
      </c>
      <c r="B171" s="6" t="s">
        <v>400</v>
      </c>
      <c r="C171" s="6" t="s">
        <v>401</v>
      </c>
      <c r="D171" s="6" t="s">
        <v>16</v>
      </c>
      <c r="E171" s="6" t="s">
        <v>29</v>
      </c>
      <c r="F171" s="20">
        <v>173</v>
      </c>
      <c r="G171" s="20">
        <v>87</v>
      </c>
      <c r="K171" s="32" t="s">
        <v>30</v>
      </c>
      <c r="AA171">
        <f t="shared" si="2"/>
        <v>0</v>
      </c>
    </row>
    <row r="172" spans="1:27" x14ac:dyDescent="0.25">
      <c r="A172" s="6" t="s">
        <v>364</v>
      </c>
      <c r="B172" s="6" t="s">
        <v>402</v>
      </c>
      <c r="C172" s="6" t="s">
        <v>403</v>
      </c>
      <c r="D172" s="6" t="s">
        <v>16</v>
      </c>
      <c r="E172" s="6" t="s">
        <v>29</v>
      </c>
      <c r="F172" s="20">
        <v>43</v>
      </c>
      <c r="G172" s="20">
        <v>16</v>
      </c>
      <c r="K172" s="32" t="s">
        <v>30</v>
      </c>
      <c r="AA172">
        <f t="shared" si="2"/>
        <v>0</v>
      </c>
    </row>
    <row r="173" spans="1:27" x14ac:dyDescent="0.25">
      <c r="A173" s="6" t="s">
        <v>404</v>
      </c>
      <c r="B173" s="6" t="s">
        <v>405</v>
      </c>
      <c r="C173" s="6" t="s">
        <v>406</v>
      </c>
      <c r="D173" s="6" t="s">
        <v>16</v>
      </c>
      <c r="E173" s="6" t="s">
        <v>17</v>
      </c>
      <c r="F173" s="20">
        <v>0</v>
      </c>
      <c r="G173" s="20">
        <v>2</v>
      </c>
      <c r="H173" s="21">
        <v>46259</v>
      </c>
      <c r="J173" s="19" t="s">
        <v>296</v>
      </c>
      <c r="K173" s="32" t="s">
        <v>19</v>
      </c>
      <c r="L173" t="s">
        <v>19</v>
      </c>
      <c r="M173" t="s">
        <v>19</v>
      </c>
      <c r="AA173">
        <f t="shared" si="2"/>
        <v>0</v>
      </c>
    </row>
    <row r="174" spans="1:27" x14ac:dyDescent="0.25">
      <c r="A174" s="6" t="s">
        <v>404</v>
      </c>
      <c r="B174" s="6" t="s">
        <v>407</v>
      </c>
      <c r="C174" s="6" t="s">
        <v>408</v>
      </c>
      <c r="D174" s="6" t="s">
        <v>16</v>
      </c>
      <c r="E174" s="6" t="s">
        <v>29</v>
      </c>
      <c r="F174" s="20">
        <v>150</v>
      </c>
      <c r="G174" s="20">
        <v>60</v>
      </c>
      <c r="K174" s="32" t="s">
        <v>30</v>
      </c>
      <c r="AA174">
        <f t="shared" si="2"/>
        <v>0</v>
      </c>
    </row>
    <row r="175" spans="1:27" x14ac:dyDescent="0.25">
      <c r="A175" s="6" t="s">
        <v>404</v>
      </c>
      <c r="B175" s="6" t="s">
        <v>409</v>
      </c>
      <c r="C175" s="6" t="s">
        <v>410</v>
      </c>
      <c r="D175" s="6" t="s">
        <v>16</v>
      </c>
      <c r="E175" s="6" t="s">
        <v>29</v>
      </c>
      <c r="F175" s="20">
        <v>25</v>
      </c>
      <c r="G175" s="20">
        <v>5</v>
      </c>
      <c r="K175" s="32" t="s">
        <v>30</v>
      </c>
      <c r="AA175">
        <f t="shared" si="2"/>
        <v>0</v>
      </c>
    </row>
    <row r="176" spans="1:27" x14ac:dyDescent="0.25">
      <c r="A176" s="6" t="s">
        <v>404</v>
      </c>
      <c r="B176" s="6" t="s">
        <v>411</v>
      </c>
      <c r="C176" s="6" t="s">
        <v>412</v>
      </c>
      <c r="D176" s="6" t="s">
        <v>16</v>
      </c>
      <c r="E176" s="6" t="s">
        <v>165</v>
      </c>
      <c r="F176" s="20">
        <v>254</v>
      </c>
      <c r="G176" s="20">
        <v>180</v>
      </c>
      <c r="K176" s="32" t="s">
        <v>30</v>
      </c>
      <c r="AA176">
        <f t="shared" si="2"/>
        <v>0</v>
      </c>
    </row>
    <row r="177" spans="1:27" x14ac:dyDescent="0.25">
      <c r="A177" s="6" t="s">
        <v>404</v>
      </c>
      <c r="B177" s="6" t="s">
        <v>413</v>
      </c>
      <c r="C177" s="6" t="s">
        <v>414</v>
      </c>
      <c r="D177" s="6" t="s">
        <v>16</v>
      </c>
      <c r="E177" s="6" t="s">
        <v>29</v>
      </c>
      <c r="F177" s="20">
        <v>84</v>
      </c>
      <c r="G177" s="20">
        <v>15</v>
      </c>
      <c r="K177" s="32" t="s">
        <v>30</v>
      </c>
      <c r="AA177">
        <f t="shared" si="2"/>
        <v>0</v>
      </c>
    </row>
    <row r="178" spans="1:27" x14ac:dyDescent="0.25">
      <c r="A178" s="6" t="s">
        <v>404</v>
      </c>
      <c r="B178" s="6" t="s">
        <v>415</v>
      </c>
      <c r="C178" s="6" t="s">
        <v>416</v>
      </c>
      <c r="D178" s="6" t="s">
        <v>16</v>
      </c>
      <c r="E178" s="6" t="s">
        <v>22</v>
      </c>
      <c r="F178" s="20">
        <v>47574</v>
      </c>
      <c r="G178" s="20">
        <v>20866</v>
      </c>
      <c r="H178" s="21">
        <v>46255</v>
      </c>
      <c r="J178" s="19" t="s">
        <v>296</v>
      </c>
      <c r="K178" s="32" t="s">
        <v>19</v>
      </c>
      <c r="L178" t="s">
        <v>19</v>
      </c>
      <c r="M178" t="s">
        <v>19</v>
      </c>
      <c r="AA178">
        <f t="shared" si="2"/>
        <v>0</v>
      </c>
    </row>
    <row r="179" spans="1:27" x14ac:dyDescent="0.25">
      <c r="A179" s="6" t="s">
        <v>417</v>
      </c>
      <c r="B179" s="6" t="s">
        <v>418</v>
      </c>
      <c r="C179" s="6" t="s">
        <v>419</v>
      </c>
      <c r="D179" s="6" t="s">
        <v>16</v>
      </c>
      <c r="E179" s="6" t="s">
        <v>22</v>
      </c>
      <c r="F179" s="20">
        <v>2745</v>
      </c>
      <c r="G179" s="20">
        <v>1000</v>
      </c>
      <c r="K179" s="32" t="s">
        <v>30</v>
      </c>
      <c r="AA179">
        <f t="shared" si="2"/>
        <v>0</v>
      </c>
    </row>
    <row r="180" spans="1:27" x14ac:dyDescent="0.25">
      <c r="A180" s="6" t="s">
        <v>417</v>
      </c>
      <c r="B180" s="6" t="s">
        <v>420</v>
      </c>
      <c r="C180" s="6" t="s">
        <v>421</v>
      </c>
      <c r="D180" s="6" t="s">
        <v>16</v>
      </c>
      <c r="E180" s="6" t="s">
        <v>22</v>
      </c>
      <c r="F180" s="20">
        <v>9372</v>
      </c>
      <c r="G180" s="20">
        <v>3905</v>
      </c>
      <c r="K180" s="32" t="s">
        <v>30</v>
      </c>
      <c r="R180" s="12">
        <v>4127885</v>
      </c>
      <c r="AA180">
        <f t="shared" si="2"/>
        <v>0</v>
      </c>
    </row>
    <row r="181" spans="1:27" x14ac:dyDescent="0.25">
      <c r="A181" s="6" t="s">
        <v>417</v>
      </c>
      <c r="B181" s="6" t="s">
        <v>422</v>
      </c>
      <c r="C181" s="6" t="s">
        <v>423</v>
      </c>
      <c r="D181" s="6" t="s">
        <v>16</v>
      </c>
      <c r="E181" s="6" t="s">
        <v>22</v>
      </c>
      <c r="F181" s="20">
        <v>4630</v>
      </c>
      <c r="G181" s="20">
        <v>1447</v>
      </c>
      <c r="H181" s="21">
        <v>46259</v>
      </c>
      <c r="J181" s="19" t="s">
        <v>18</v>
      </c>
      <c r="K181" s="32" t="s">
        <v>19</v>
      </c>
      <c r="L181" t="s">
        <v>19</v>
      </c>
      <c r="M181" t="s">
        <v>19</v>
      </c>
      <c r="AA181">
        <f t="shared" si="2"/>
        <v>0</v>
      </c>
    </row>
    <row r="182" spans="1:27" x14ac:dyDescent="0.25">
      <c r="A182" s="6" t="s">
        <v>417</v>
      </c>
      <c r="B182" s="6" t="s">
        <v>424</v>
      </c>
      <c r="C182" s="6" t="s">
        <v>425</v>
      </c>
      <c r="D182" s="6" t="s">
        <v>16</v>
      </c>
      <c r="E182" s="6" t="s">
        <v>29</v>
      </c>
      <c r="F182" s="20">
        <v>943</v>
      </c>
      <c r="G182" s="20">
        <v>314</v>
      </c>
      <c r="K182" s="32" t="s">
        <v>30</v>
      </c>
      <c r="AA182">
        <f t="shared" si="2"/>
        <v>0</v>
      </c>
    </row>
    <row r="183" spans="1:27" ht="30" x14ac:dyDescent="0.25">
      <c r="A183" s="6" t="s">
        <v>417</v>
      </c>
      <c r="B183" s="6" t="s">
        <v>426</v>
      </c>
      <c r="C183" s="6" t="s">
        <v>427</v>
      </c>
      <c r="D183" s="6" t="s">
        <v>16</v>
      </c>
      <c r="E183" s="6" t="s">
        <v>22</v>
      </c>
      <c r="F183" s="20">
        <v>2501</v>
      </c>
      <c r="G183" s="20">
        <v>817</v>
      </c>
      <c r="H183" s="21">
        <v>46255</v>
      </c>
      <c r="J183" s="19" t="s">
        <v>428</v>
      </c>
      <c r="K183" s="32" t="s">
        <v>19</v>
      </c>
      <c r="L183" t="s">
        <v>19</v>
      </c>
      <c r="M183" t="s">
        <v>19</v>
      </c>
      <c r="AA183">
        <f t="shared" si="2"/>
        <v>0</v>
      </c>
    </row>
    <row r="184" spans="1:27" x14ac:dyDescent="0.25">
      <c r="A184" s="6" t="s">
        <v>417</v>
      </c>
      <c r="B184" s="6" t="s">
        <v>429</v>
      </c>
      <c r="C184" s="6" t="s">
        <v>430</v>
      </c>
      <c r="D184" s="6" t="s">
        <v>16</v>
      </c>
      <c r="E184" s="6" t="s">
        <v>22</v>
      </c>
      <c r="F184" s="20">
        <v>1010</v>
      </c>
      <c r="G184" s="20">
        <v>643</v>
      </c>
      <c r="H184" s="21">
        <v>45894</v>
      </c>
      <c r="J184" s="19" t="s">
        <v>296</v>
      </c>
      <c r="K184" s="32" t="s">
        <v>19</v>
      </c>
      <c r="L184" t="s">
        <v>19</v>
      </c>
      <c r="M184" t="s">
        <v>19</v>
      </c>
      <c r="AA184">
        <f t="shared" si="2"/>
        <v>0</v>
      </c>
    </row>
    <row r="185" spans="1:27" ht="30" x14ac:dyDescent="0.25">
      <c r="A185" s="6" t="s">
        <v>417</v>
      </c>
      <c r="B185" s="6" t="s">
        <v>431</v>
      </c>
      <c r="C185" s="6" t="s">
        <v>432</v>
      </c>
      <c r="D185" s="6" t="s">
        <v>16</v>
      </c>
      <c r="E185" s="6" t="s">
        <v>22</v>
      </c>
      <c r="F185" s="20">
        <v>11500</v>
      </c>
      <c r="G185" s="20">
        <v>4371</v>
      </c>
      <c r="H185" s="21">
        <v>46255</v>
      </c>
      <c r="J185" s="19" t="s">
        <v>433</v>
      </c>
      <c r="K185" s="32" t="s">
        <v>19</v>
      </c>
      <c r="L185" t="s">
        <v>19</v>
      </c>
      <c r="M185" t="s">
        <v>19</v>
      </c>
      <c r="AA185">
        <f t="shared" si="2"/>
        <v>0</v>
      </c>
    </row>
    <row r="186" spans="1:27" x14ac:dyDescent="0.25">
      <c r="A186" s="6" t="s">
        <v>417</v>
      </c>
      <c r="B186" s="6" t="s">
        <v>434</v>
      </c>
      <c r="C186" s="6" t="s">
        <v>435</v>
      </c>
      <c r="D186" s="6" t="s">
        <v>16</v>
      </c>
      <c r="E186" s="6" t="s">
        <v>22</v>
      </c>
      <c r="F186" s="20">
        <v>6375</v>
      </c>
      <c r="G186" s="20">
        <v>2746</v>
      </c>
      <c r="H186" s="21">
        <v>46252</v>
      </c>
      <c r="J186" s="19" t="s">
        <v>18</v>
      </c>
      <c r="K186" s="32" t="s">
        <v>19</v>
      </c>
      <c r="L186" t="s">
        <v>19</v>
      </c>
      <c r="AA186">
        <f t="shared" si="2"/>
        <v>0</v>
      </c>
    </row>
    <row r="187" spans="1:27" x14ac:dyDescent="0.25">
      <c r="A187" s="6" t="s">
        <v>436</v>
      </c>
      <c r="B187" s="6" t="s">
        <v>437</v>
      </c>
      <c r="C187" s="6" t="s">
        <v>438</v>
      </c>
      <c r="D187" s="6" t="s">
        <v>16</v>
      </c>
      <c r="E187" s="6" t="s">
        <v>29</v>
      </c>
      <c r="F187" s="20">
        <v>5065</v>
      </c>
      <c r="G187" s="20">
        <v>2406</v>
      </c>
      <c r="K187" s="32" t="s">
        <v>30</v>
      </c>
      <c r="AA187">
        <f t="shared" si="2"/>
        <v>0</v>
      </c>
    </row>
    <row r="188" spans="1:27" ht="30" x14ac:dyDescent="0.25">
      <c r="A188" s="6" t="s">
        <v>436</v>
      </c>
      <c r="B188" s="6" t="s">
        <v>439</v>
      </c>
      <c r="C188" s="6" t="s">
        <v>440</v>
      </c>
      <c r="D188" s="6" t="s">
        <v>16</v>
      </c>
      <c r="E188" s="6" t="s">
        <v>22</v>
      </c>
      <c r="F188" s="20">
        <v>0</v>
      </c>
      <c r="G188" s="20">
        <v>2</v>
      </c>
      <c r="H188" s="21">
        <v>46259</v>
      </c>
      <c r="J188" s="19" t="s">
        <v>441</v>
      </c>
      <c r="K188" s="32" t="s">
        <v>19</v>
      </c>
      <c r="L188" s="3"/>
      <c r="M188" t="s">
        <v>19</v>
      </c>
      <c r="AA188">
        <f t="shared" si="2"/>
        <v>0</v>
      </c>
    </row>
    <row r="189" spans="1:27" x14ac:dyDescent="0.25">
      <c r="A189" s="6" t="s">
        <v>436</v>
      </c>
      <c r="B189" s="6" t="s">
        <v>442</v>
      </c>
      <c r="C189" s="6" t="s">
        <v>443</v>
      </c>
      <c r="D189" s="6" t="s">
        <v>16</v>
      </c>
      <c r="E189" s="6" t="s">
        <v>17</v>
      </c>
      <c r="F189" s="20">
        <v>2500</v>
      </c>
      <c r="G189" s="20">
        <v>1021</v>
      </c>
      <c r="H189" s="21">
        <v>46244</v>
      </c>
      <c r="J189" s="19" t="s">
        <v>296</v>
      </c>
      <c r="K189" s="32" t="s">
        <v>19</v>
      </c>
      <c r="AA189">
        <f t="shared" si="2"/>
        <v>0</v>
      </c>
    </row>
    <row r="190" spans="1:27" x14ac:dyDescent="0.25">
      <c r="A190" s="6" t="s">
        <v>436</v>
      </c>
      <c r="B190" s="6" t="s">
        <v>444</v>
      </c>
      <c r="C190" s="6" t="s">
        <v>445</v>
      </c>
      <c r="D190" s="6" t="s">
        <v>16</v>
      </c>
      <c r="E190" s="6" t="s">
        <v>22</v>
      </c>
      <c r="F190" s="20">
        <v>7804</v>
      </c>
      <c r="G190" s="20">
        <v>3900</v>
      </c>
      <c r="K190" s="32" t="s">
        <v>30</v>
      </c>
      <c r="AA190">
        <f t="shared" si="2"/>
        <v>0</v>
      </c>
    </row>
    <row r="191" spans="1:27" x14ac:dyDescent="0.25">
      <c r="A191" s="6" t="s">
        <v>436</v>
      </c>
      <c r="B191" s="6" t="s">
        <v>446</v>
      </c>
      <c r="C191" s="6" t="s">
        <v>447</v>
      </c>
      <c r="D191" s="6" t="s">
        <v>16</v>
      </c>
      <c r="E191" s="6" t="s">
        <v>29</v>
      </c>
      <c r="F191" s="20">
        <v>1001</v>
      </c>
      <c r="G191" s="20">
        <v>680</v>
      </c>
      <c r="K191" s="32" t="s">
        <v>30</v>
      </c>
      <c r="AA191">
        <f t="shared" si="2"/>
        <v>0</v>
      </c>
    </row>
    <row r="192" spans="1:27" x14ac:dyDescent="0.25">
      <c r="A192" s="6" t="s">
        <v>448</v>
      </c>
      <c r="B192" s="6" t="s">
        <v>449</v>
      </c>
      <c r="C192" s="6" t="s">
        <v>450</v>
      </c>
      <c r="D192" s="6" t="s">
        <v>16</v>
      </c>
      <c r="E192" s="6" t="s">
        <v>22</v>
      </c>
      <c r="F192" s="20">
        <v>20000</v>
      </c>
      <c r="G192" s="20">
        <v>7100</v>
      </c>
      <c r="H192" s="21">
        <v>46255</v>
      </c>
      <c r="J192" s="19" t="s">
        <v>296</v>
      </c>
      <c r="K192" s="32" t="s">
        <v>19</v>
      </c>
      <c r="L192" t="s">
        <v>19</v>
      </c>
      <c r="M192" t="s">
        <v>19</v>
      </c>
      <c r="AA192">
        <f t="shared" si="2"/>
        <v>0</v>
      </c>
    </row>
    <row r="193" spans="1:27" x14ac:dyDescent="0.25">
      <c r="A193" s="6" t="s">
        <v>451</v>
      </c>
      <c r="B193" s="6" t="s">
        <v>452</v>
      </c>
      <c r="C193" s="6" t="s">
        <v>453</v>
      </c>
      <c r="D193" s="6" t="s">
        <v>16</v>
      </c>
      <c r="E193" s="6" t="s">
        <v>22</v>
      </c>
      <c r="F193" s="20">
        <v>6837</v>
      </c>
      <c r="G193" s="20">
        <v>2765</v>
      </c>
      <c r="H193" s="21">
        <v>46244</v>
      </c>
      <c r="J193" s="19" t="s">
        <v>23</v>
      </c>
      <c r="K193" s="32" t="s">
        <v>19</v>
      </c>
      <c r="AA193">
        <f t="shared" si="2"/>
        <v>0</v>
      </c>
    </row>
    <row r="194" spans="1:27" x14ac:dyDescent="0.25">
      <c r="A194" s="6" t="s">
        <v>454</v>
      </c>
      <c r="B194" s="6" t="s">
        <v>455</v>
      </c>
      <c r="C194" s="6" t="s">
        <v>456</v>
      </c>
      <c r="D194" s="6" t="s">
        <v>16</v>
      </c>
      <c r="E194" s="6" t="s">
        <v>22</v>
      </c>
      <c r="F194" s="20">
        <v>3958</v>
      </c>
      <c r="G194" s="20">
        <v>2580</v>
      </c>
      <c r="H194" s="21">
        <v>46255</v>
      </c>
      <c r="J194" s="19" t="s">
        <v>18</v>
      </c>
      <c r="K194" s="32" t="s">
        <v>19</v>
      </c>
      <c r="L194" t="s">
        <v>19</v>
      </c>
      <c r="M194" t="s">
        <v>19</v>
      </c>
      <c r="AA194">
        <f t="shared" ref="AA194:AA257" si="3">IF(OR($I194="Voluntary", $I194="Mandatory"), $F194, 0)</f>
        <v>0</v>
      </c>
    </row>
    <row r="195" spans="1:27" x14ac:dyDescent="0.25">
      <c r="A195" s="6" t="s">
        <v>457</v>
      </c>
      <c r="B195" s="6" t="s">
        <v>458</v>
      </c>
      <c r="C195" s="6" t="s">
        <v>459</v>
      </c>
      <c r="D195" s="6" t="s">
        <v>16</v>
      </c>
      <c r="E195" s="6" t="s">
        <v>22</v>
      </c>
      <c r="F195" s="20">
        <v>17420</v>
      </c>
      <c r="G195" s="20">
        <v>5037</v>
      </c>
      <c r="H195" s="21">
        <v>46255</v>
      </c>
      <c r="J195" s="19" t="s">
        <v>23</v>
      </c>
      <c r="K195" s="32" t="s">
        <v>19</v>
      </c>
      <c r="L195" t="s">
        <v>19</v>
      </c>
      <c r="M195" t="s">
        <v>19</v>
      </c>
      <c r="AA195">
        <f t="shared" si="3"/>
        <v>0</v>
      </c>
    </row>
    <row r="196" spans="1:27" ht="30" x14ac:dyDescent="0.25">
      <c r="A196" s="6" t="s">
        <v>460</v>
      </c>
      <c r="B196" s="6" t="s">
        <v>461</v>
      </c>
      <c r="C196" s="6" t="s">
        <v>462</v>
      </c>
      <c r="D196" s="6" t="s">
        <v>16</v>
      </c>
      <c r="E196" s="6" t="s">
        <v>29</v>
      </c>
      <c r="F196" s="20">
        <v>12415</v>
      </c>
      <c r="G196" s="20">
        <v>4303</v>
      </c>
      <c r="H196" s="21">
        <v>46239</v>
      </c>
      <c r="I196" s="6" t="s">
        <v>170</v>
      </c>
      <c r="J196" s="22" t="s">
        <v>463</v>
      </c>
      <c r="K196" s="31" t="s">
        <v>30</v>
      </c>
      <c r="AA196">
        <f t="shared" si="3"/>
        <v>12415</v>
      </c>
    </row>
    <row r="197" spans="1:27" ht="30" x14ac:dyDescent="0.25">
      <c r="A197" s="6" t="s">
        <v>460</v>
      </c>
      <c r="B197" s="6" t="s">
        <v>464</v>
      </c>
      <c r="C197" s="6" t="s">
        <v>465</v>
      </c>
      <c r="D197" s="6" t="s">
        <v>16</v>
      </c>
      <c r="E197" s="6" t="s">
        <v>29</v>
      </c>
      <c r="F197" s="20">
        <v>710</v>
      </c>
      <c r="G197" s="20">
        <v>273</v>
      </c>
      <c r="H197" s="21">
        <v>46239</v>
      </c>
      <c r="I197" s="6" t="s">
        <v>170</v>
      </c>
      <c r="J197" s="22" t="s">
        <v>463</v>
      </c>
      <c r="K197" s="31" t="s">
        <v>30</v>
      </c>
      <c r="AA197">
        <f t="shared" si="3"/>
        <v>710</v>
      </c>
    </row>
    <row r="198" spans="1:27" ht="30" x14ac:dyDescent="0.25">
      <c r="A198" s="6" t="s">
        <v>460</v>
      </c>
      <c r="B198" s="6" t="s">
        <v>466</v>
      </c>
      <c r="C198" s="6" t="s">
        <v>467</v>
      </c>
      <c r="D198" s="6" t="s">
        <v>16</v>
      </c>
      <c r="E198" s="6" t="s">
        <v>29</v>
      </c>
      <c r="F198" s="20">
        <v>77408</v>
      </c>
      <c r="G198" s="20">
        <v>18488</v>
      </c>
      <c r="H198" s="21">
        <v>46239</v>
      </c>
      <c r="I198" s="6" t="s">
        <v>170</v>
      </c>
      <c r="J198" s="22" t="s">
        <v>463</v>
      </c>
      <c r="K198" s="31" t="s">
        <v>30</v>
      </c>
      <c r="AA198">
        <f t="shared" si="3"/>
        <v>77408</v>
      </c>
    </row>
    <row r="199" spans="1:27" ht="30" x14ac:dyDescent="0.25">
      <c r="A199" s="6" t="s">
        <v>460</v>
      </c>
      <c r="B199" s="6" t="s">
        <v>468</v>
      </c>
      <c r="C199" s="6" t="s">
        <v>469</v>
      </c>
      <c r="D199" s="6" t="s">
        <v>16</v>
      </c>
      <c r="E199" s="6" t="s">
        <v>26</v>
      </c>
      <c r="F199" s="20">
        <v>240</v>
      </c>
      <c r="G199" s="20">
        <v>10</v>
      </c>
      <c r="H199" s="21">
        <v>46255</v>
      </c>
      <c r="I199" s="6" t="s">
        <v>170</v>
      </c>
      <c r="J199" s="22" t="s">
        <v>463</v>
      </c>
      <c r="K199" s="31" t="s">
        <v>19</v>
      </c>
      <c r="L199" t="s">
        <v>19</v>
      </c>
      <c r="M199" t="s">
        <v>19</v>
      </c>
      <c r="AA199">
        <f t="shared" si="3"/>
        <v>240</v>
      </c>
    </row>
    <row r="200" spans="1:27" x14ac:dyDescent="0.25">
      <c r="A200" s="6" t="s">
        <v>460</v>
      </c>
      <c r="B200" s="6" t="s">
        <v>470</v>
      </c>
      <c r="C200" s="6" t="s">
        <v>471</v>
      </c>
      <c r="D200" s="6" t="s">
        <v>16</v>
      </c>
      <c r="E200" s="6" t="s">
        <v>26</v>
      </c>
      <c r="F200" s="20">
        <v>58</v>
      </c>
      <c r="G200" s="20">
        <v>22</v>
      </c>
      <c r="H200" s="21">
        <v>46240</v>
      </c>
      <c r="I200" s="6" t="s">
        <v>233</v>
      </c>
      <c r="J200" s="19" t="s">
        <v>472</v>
      </c>
      <c r="K200" s="32" t="s">
        <v>30</v>
      </c>
      <c r="AA200">
        <f t="shared" si="3"/>
        <v>58</v>
      </c>
    </row>
    <row r="201" spans="1:27" x14ac:dyDescent="0.25">
      <c r="A201" s="6" t="s">
        <v>460</v>
      </c>
      <c r="B201" s="6" t="s">
        <v>473</v>
      </c>
      <c r="C201" s="6" t="s">
        <v>474</v>
      </c>
      <c r="D201" s="6" t="s">
        <v>16</v>
      </c>
      <c r="E201" s="6" t="s">
        <v>26</v>
      </c>
      <c r="F201" s="20">
        <v>50</v>
      </c>
      <c r="G201" s="20">
        <v>22</v>
      </c>
      <c r="K201" s="32" t="s">
        <v>30</v>
      </c>
      <c r="AA201">
        <f t="shared" si="3"/>
        <v>0</v>
      </c>
    </row>
    <row r="202" spans="1:27" ht="30" x14ac:dyDescent="0.25">
      <c r="A202" s="6" t="s">
        <v>460</v>
      </c>
      <c r="B202" s="6" t="s">
        <v>475</v>
      </c>
      <c r="C202" s="6" t="s">
        <v>476</v>
      </c>
      <c r="D202" s="6" t="s">
        <v>16</v>
      </c>
      <c r="E202" s="6" t="s">
        <v>22</v>
      </c>
      <c r="F202" s="20">
        <v>0</v>
      </c>
      <c r="G202" s="20">
        <v>1</v>
      </c>
      <c r="H202" s="21">
        <v>46255</v>
      </c>
      <c r="I202" s="6" t="s">
        <v>170</v>
      </c>
      <c r="J202" s="22" t="s">
        <v>463</v>
      </c>
      <c r="K202" s="31" t="s">
        <v>19</v>
      </c>
      <c r="L202" t="s">
        <v>19</v>
      </c>
      <c r="M202" t="s">
        <v>19</v>
      </c>
      <c r="AA202">
        <f t="shared" si="3"/>
        <v>0</v>
      </c>
    </row>
    <row r="203" spans="1:27" x14ac:dyDescent="0.25">
      <c r="A203" s="6" t="s">
        <v>460</v>
      </c>
      <c r="B203" s="6" t="s">
        <v>477</v>
      </c>
      <c r="C203" s="6" t="s">
        <v>478</v>
      </c>
      <c r="D203" s="6" t="s">
        <v>16</v>
      </c>
      <c r="E203" s="6" t="s">
        <v>26</v>
      </c>
      <c r="F203" s="20">
        <v>488</v>
      </c>
      <c r="G203" s="20">
        <v>196</v>
      </c>
      <c r="H203" s="21">
        <v>46164</v>
      </c>
      <c r="I203" s="6" t="s">
        <v>170</v>
      </c>
      <c r="J203" s="19" t="s">
        <v>479</v>
      </c>
      <c r="K203" s="32" t="s">
        <v>30</v>
      </c>
      <c r="AA203">
        <f t="shared" si="3"/>
        <v>488</v>
      </c>
    </row>
    <row r="204" spans="1:27" x14ac:dyDescent="0.25">
      <c r="A204" s="6" t="s">
        <v>460</v>
      </c>
      <c r="B204" s="6" t="s">
        <v>480</v>
      </c>
      <c r="C204" s="6" t="s">
        <v>481</v>
      </c>
      <c r="D204" s="6" t="s">
        <v>16</v>
      </c>
      <c r="E204" s="6" t="s">
        <v>26</v>
      </c>
      <c r="F204" s="20">
        <v>95</v>
      </c>
      <c r="G204" s="20">
        <v>5</v>
      </c>
      <c r="H204" s="21">
        <v>46246</v>
      </c>
      <c r="I204" s="6" t="s">
        <v>233</v>
      </c>
      <c r="J204" s="19" t="s">
        <v>482</v>
      </c>
      <c r="K204" s="32" t="s">
        <v>19</v>
      </c>
      <c r="AA204">
        <f t="shared" si="3"/>
        <v>95</v>
      </c>
    </row>
    <row r="205" spans="1:27" x14ac:dyDescent="0.25">
      <c r="A205" s="6" t="s">
        <v>460</v>
      </c>
      <c r="B205" s="6" t="s">
        <v>483</v>
      </c>
      <c r="C205" s="6" t="s">
        <v>484</v>
      </c>
      <c r="D205" s="6" t="s">
        <v>16</v>
      </c>
      <c r="E205" s="6" t="s">
        <v>26</v>
      </c>
      <c r="F205" s="20">
        <v>80</v>
      </c>
      <c r="G205" s="20">
        <v>3</v>
      </c>
      <c r="K205" s="32" t="s">
        <v>30</v>
      </c>
      <c r="AA205">
        <f t="shared" si="3"/>
        <v>0</v>
      </c>
    </row>
    <row r="206" spans="1:27" x14ac:dyDescent="0.25">
      <c r="A206" s="6" t="s">
        <v>460</v>
      </c>
      <c r="B206" s="6" t="s">
        <v>485</v>
      </c>
      <c r="C206" s="6" t="s">
        <v>486</v>
      </c>
      <c r="D206" s="6" t="s">
        <v>16</v>
      </c>
      <c r="E206" s="6" t="s">
        <v>26</v>
      </c>
      <c r="F206" s="20">
        <v>45</v>
      </c>
      <c r="G206" s="20">
        <v>15</v>
      </c>
      <c r="K206" s="32" t="s">
        <v>30</v>
      </c>
      <c r="AA206">
        <f t="shared" si="3"/>
        <v>0</v>
      </c>
    </row>
    <row r="207" spans="1:27" x14ac:dyDescent="0.25">
      <c r="A207" s="6" t="s">
        <v>460</v>
      </c>
      <c r="B207" s="6" t="s">
        <v>487</v>
      </c>
      <c r="C207" s="6" t="s">
        <v>488</v>
      </c>
      <c r="D207" s="6" t="s">
        <v>16</v>
      </c>
      <c r="E207" s="6" t="s">
        <v>26</v>
      </c>
      <c r="F207" s="20">
        <v>504</v>
      </c>
      <c r="G207" s="20">
        <v>71</v>
      </c>
      <c r="H207" s="21">
        <v>46255</v>
      </c>
      <c r="I207" s="6" t="s">
        <v>233</v>
      </c>
      <c r="J207" s="19" t="s">
        <v>489</v>
      </c>
      <c r="K207" s="32" t="s">
        <v>19</v>
      </c>
      <c r="M207" t="s">
        <v>19</v>
      </c>
      <c r="AA207">
        <f t="shared" si="3"/>
        <v>504</v>
      </c>
    </row>
    <row r="208" spans="1:27" x14ac:dyDescent="0.25">
      <c r="A208" s="6" t="s">
        <v>460</v>
      </c>
      <c r="B208" s="6" t="s">
        <v>490</v>
      </c>
      <c r="C208" s="6" t="s">
        <v>491</v>
      </c>
      <c r="D208" s="6" t="s">
        <v>16</v>
      </c>
      <c r="E208" s="6" t="s">
        <v>26</v>
      </c>
      <c r="F208" s="20">
        <v>97</v>
      </c>
      <c r="G208" s="20">
        <v>42</v>
      </c>
      <c r="H208" s="21">
        <v>46232</v>
      </c>
      <c r="I208" s="6" t="s">
        <v>121</v>
      </c>
      <c r="J208" s="19" t="s">
        <v>492</v>
      </c>
      <c r="K208" s="32" t="s">
        <v>19</v>
      </c>
      <c r="AA208">
        <f t="shared" si="3"/>
        <v>0</v>
      </c>
    </row>
    <row r="209" spans="1:27" x14ac:dyDescent="0.25">
      <c r="A209" s="6" t="s">
        <v>460</v>
      </c>
      <c r="B209" s="6" t="s">
        <v>493</v>
      </c>
      <c r="C209" s="6" t="s">
        <v>494</v>
      </c>
      <c r="D209" s="6" t="s">
        <v>16</v>
      </c>
      <c r="E209" s="6" t="s">
        <v>26</v>
      </c>
      <c r="F209" s="20">
        <v>73</v>
      </c>
      <c r="G209" s="20">
        <v>9</v>
      </c>
      <c r="H209" s="21">
        <v>46232</v>
      </c>
      <c r="I209" s="6" t="s">
        <v>121</v>
      </c>
      <c r="J209" s="19" t="s">
        <v>492</v>
      </c>
      <c r="K209" s="32" t="s">
        <v>19</v>
      </c>
      <c r="AA209">
        <f t="shared" si="3"/>
        <v>0</v>
      </c>
    </row>
    <row r="210" spans="1:27" ht="30" x14ac:dyDescent="0.25">
      <c r="A210" s="6" t="s">
        <v>460</v>
      </c>
      <c r="B210" s="6" t="s">
        <v>495</v>
      </c>
      <c r="C210" s="6" t="s">
        <v>496</v>
      </c>
      <c r="D210" s="6" t="s">
        <v>16</v>
      </c>
      <c r="E210" s="6" t="s">
        <v>26</v>
      </c>
      <c r="F210" s="20">
        <v>250</v>
      </c>
      <c r="G210" s="20">
        <v>18</v>
      </c>
      <c r="H210" s="21">
        <v>46244</v>
      </c>
      <c r="I210" s="6" t="s">
        <v>170</v>
      </c>
      <c r="J210" s="19" t="s">
        <v>497</v>
      </c>
      <c r="K210" s="32" t="s">
        <v>19</v>
      </c>
      <c r="AA210">
        <f t="shared" si="3"/>
        <v>250</v>
      </c>
    </row>
    <row r="211" spans="1:27" ht="30" x14ac:dyDescent="0.25">
      <c r="A211" s="6" t="s">
        <v>460</v>
      </c>
      <c r="B211" s="6" t="s">
        <v>498</v>
      </c>
      <c r="C211" s="6" t="s">
        <v>499</v>
      </c>
      <c r="D211" s="6" t="s">
        <v>16</v>
      </c>
      <c r="E211" s="6" t="s">
        <v>22</v>
      </c>
      <c r="F211" s="20">
        <v>0</v>
      </c>
      <c r="G211" s="20">
        <v>1</v>
      </c>
      <c r="H211" s="21">
        <v>46255</v>
      </c>
      <c r="I211" s="6" t="s">
        <v>170</v>
      </c>
      <c r="J211" s="22" t="s">
        <v>463</v>
      </c>
      <c r="K211" s="31" t="s">
        <v>19</v>
      </c>
      <c r="L211" t="s">
        <v>19</v>
      </c>
      <c r="M211" t="s">
        <v>19</v>
      </c>
      <c r="AA211">
        <f t="shared" si="3"/>
        <v>0</v>
      </c>
    </row>
    <row r="212" spans="1:27" ht="30" x14ac:dyDescent="0.25">
      <c r="A212" s="6" t="s">
        <v>460</v>
      </c>
      <c r="B212" s="6" t="s">
        <v>500</v>
      </c>
      <c r="C212" s="6" t="s">
        <v>501</v>
      </c>
      <c r="D212" s="6" t="s">
        <v>16</v>
      </c>
      <c r="E212" s="6" t="s">
        <v>22</v>
      </c>
      <c r="F212" s="20">
        <v>0</v>
      </c>
      <c r="G212" s="20">
        <v>3</v>
      </c>
      <c r="H212" s="21">
        <v>46255</v>
      </c>
      <c r="I212" s="6" t="s">
        <v>170</v>
      </c>
      <c r="J212" s="22" t="s">
        <v>463</v>
      </c>
      <c r="K212" s="31" t="s">
        <v>19</v>
      </c>
      <c r="L212" t="s">
        <v>19</v>
      </c>
      <c r="M212" t="s">
        <v>19</v>
      </c>
      <c r="AA212">
        <f t="shared" si="3"/>
        <v>0</v>
      </c>
    </row>
    <row r="213" spans="1:27" x14ac:dyDescent="0.25">
      <c r="A213" s="6" t="s">
        <v>460</v>
      </c>
      <c r="B213" s="6" t="s">
        <v>502</v>
      </c>
      <c r="C213" s="6" t="s">
        <v>503</v>
      </c>
      <c r="D213" s="6" t="s">
        <v>16</v>
      </c>
      <c r="E213" s="6" t="s">
        <v>26</v>
      </c>
      <c r="F213" s="20">
        <v>475</v>
      </c>
      <c r="G213" s="20">
        <v>175</v>
      </c>
      <c r="H213" s="21">
        <v>46255</v>
      </c>
      <c r="I213" s="6" t="s">
        <v>170</v>
      </c>
      <c r="J213" s="22"/>
      <c r="K213" s="31" t="s">
        <v>19</v>
      </c>
      <c r="L213" t="s">
        <v>19</v>
      </c>
      <c r="M213" t="s">
        <v>19</v>
      </c>
      <c r="AA213">
        <f t="shared" si="3"/>
        <v>475</v>
      </c>
    </row>
    <row r="214" spans="1:27" ht="30" x14ac:dyDescent="0.25">
      <c r="A214" s="6" t="s">
        <v>460</v>
      </c>
      <c r="B214" s="6" t="s">
        <v>504</v>
      </c>
      <c r="C214" s="6" t="s">
        <v>505</v>
      </c>
      <c r="D214" s="6" t="s">
        <v>16</v>
      </c>
      <c r="E214" s="6" t="s">
        <v>22</v>
      </c>
      <c r="F214" s="20">
        <v>0</v>
      </c>
      <c r="G214" s="20">
        <v>1</v>
      </c>
      <c r="H214" s="21">
        <v>46255</v>
      </c>
      <c r="I214" s="6" t="s">
        <v>170</v>
      </c>
      <c r="J214" s="22" t="s">
        <v>463</v>
      </c>
      <c r="K214" s="31" t="s">
        <v>19</v>
      </c>
      <c r="L214" t="s">
        <v>19</v>
      </c>
      <c r="M214" t="s">
        <v>19</v>
      </c>
      <c r="AA214">
        <f t="shared" si="3"/>
        <v>0</v>
      </c>
    </row>
    <row r="215" spans="1:27" x14ac:dyDescent="0.25">
      <c r="A215" s="6" t="s">
        <v>460</v>
      </c>
      <c r="B215" s="6" t="s">
        <v>506</v>
      </c>
      <c r="C215" s="6" t="s">
        <v>507</v>
      </c>
      <c r="D215" s="6" t="s">
        <v>16</v>
      </c>
      <c r="E215" s="6" t="s">
        <v>26</v>
      </c>
      <c r="F215" s="20">
        <v>27</v>
      </c>
      <c r="G215" s="20">
        <v>15</v>
      </c>
      <c r="H215" s="21">
        <v>46231</v>
      </c>
      <c r="J215" s="19" t="s">
        <v>18</v>
      </c>
      <c r="K215" s="32" t="s">
        <v>19</v>
      </c>
      <c r="AA215">
        <f t="shared" si="3"/>
        <v>0</v>
      </c>
    </row>
    <row r="216" spans="1:27" x14ac:dyDescent="0.25">
      <c r="A216" s="6" t="s">
        <v>460</v>
      </c>
      <c r="B216" s="6" t="s">
        <v>508</v>
      </c>
      <c r="C216" s="6" t="s">
        <v>509</v>
      </c>
      <c r="D216" s="6" t="s">
        <v>16</v>
      </c>
      <c r="E216" s="6" t="s">
        <v>26</v>
      </c>
      <c r="F216" s="20">
        <v>110</v>
      </c>
      <c r="G216" s="20">
        <v>41</v>
      </c>
      <c r="K216" s="32" t="s">
        <v>30</v>
      </c>
      <c r="AA216">
        <f t="shared" si="3"/>
        <v>0</v>
      </c>
    </row>
    <row r="217" spans="1:27" x14ac:dyDescent="0.25">
      <c r="A217" s="6" t="s">
        <v>510</v>
      </c>
      <c r="B217" s="6" t="s">
        <v>511</v>
      </c>
      <c r="C217" s="6" t="s">
        <v>512</v>
      </c>
      <c r="D217" s="6" t="s">
        <v>16</v>
      </c>
      <c r="E217" s="6" t="s">
        <v>29</v>
      </c>
      <c r="F217" s="20">
        <v>504</v>
      </c>
      <c r="G217" s="20">
        <v>167</v>
      </c>
      <c r="H217" s="21">
        <v>46239</v>
      </c>
      <c r="J217" s="19" t="s">
        <v>513</v>
      </c>
      <c r="K217" s="32" t="s">
        <v>30</v>
      </c>
      <c r="AA217">
        <f t="shared" si="3"/>
        <v>0</v>
      </c>
    </row>
    <row r="218" spans="1:27" x14ac:dyDescent="0.25">
      <c r="A218" s="6" t="s">
        <v>510</v>
      </c>
      <c r="B218" s="6" t="s">
        <v>514</v>
      </c>
      <c r="C218" s="6" t="s">
        <v>515</v>
      </c>
      <c r="D218" s="6" t="s">
        <v>16</v>
      </c>
      <c r="E218" s="6" t="s">
        <v>29</v>
      </c>
      <c r="F218" s="20">
        <v>1860</v>
      </c>
      <c r="G218" s="20">
        <v>669</v>
      </c>
      <c r="H218" s="21">
        <v>46239</v>
      </c>
      <c r="J218" s="19" t="s">
        <v>513</v>
      </c>
      <c r="K218" s="32" t="s">
        <v>30</v>
      </c>
      <c r="AA218">
        <f t="shared" si="3"/>
        <v>0</v>
      </c>
    </row>
    <row r="219" spans="1:27" x14ac:dyDescent="0.25">
      <c r="A219" s="6" t="s">
        <v>510</v>
      </c>
      <c r="B219" s="6" t="s">
        <v>516</v>
      </c>
      <c r="C219" s="6" t="s">
        <v>517</v>
      </c>
      <c r="D219" s="6" t="s">
        <v>16</v>
      </c>
      <c r="E219" s="6" t="s">
        <v>29</v>
      </c>
      <c r="F219" s="20">
        <v>1332</v>
      </c>
      <c r="G219" s="20">
        <v>443</v>
      </c>
      <c r="H219" s="21">
        <v>46239</v>
      </c>
      <c r="J219" s="19" t="s">
        <v>513</v>
      </c>
      <c r="K219" s="32" t="s">
        <v>30</v>
      </c>
      <c r="AA219">
        <f t="shared" si="3"/>
        <v>0</v>
      </c>
    </row>
    <row r="220" spans="1:27" x14ac:dyDescent="0.25">
      <c r="A220" s="6" t="s">
        <v>510</v>
      </c>
      <c r="B220" s="6" t="s">
        <v>518</v>
      </c>
      <c r="C220" s="6" t="s">
        <v>519</v>
      </c>
      <c r="D220" s="6" t="s">
        <v>16</v>
      </c>
      <c r="E220" s="6" t="s">
        <v>29</v>
      </c>
      <c r="F220" s="20">
        <v>408</v>
      </c>
      <c r="G220" s="20">
        <v>204</v>
      </c>
      <c r="K220" s="32" t="s">
        <v>30</v>
      </c>
      <c r="AA220">
        <f t="shared" si="3"/>
        <v>0</v>
      </c>
    </row>
    <row r="221" spans="1:27" x14ac:dyDescent="0.25">
      <c r="A221" s="6" t="s">
        <v>510</v>
      </c>
      <c r="B221" s="6" t="s">
        <v>520</v>
      </c>
      <c r="C221" s="6" t="s">
        <v>521</v>
      </c>
      <c r="D221" s="6" t="s">
        <v>16</v>
      </c>
      <c r="E221" s="6" t="s">
        <v>26</v>
      </c>
      <c r="F221" s="20">
        <v>70</v>
      </c>
      <c r="G221" s="20">
        <v>54</v>
      </c>
      <c r="K221" s="32" t="s">
        <v>30</v>
      </c>
      <c r="AA221">
        <f t="shared" si="3"/>
        <v>0</v>
      </c>
    </row>
    <row r="222" spans="1:27" x14ac:dyDescent="0.25">
      <c r="A222" s="6" t="s">
        <v>510</v>
      </c>
      <c r="B222" s="6" t="s">
        <v>522</v>
      </c>
      <c r="C222" s="6" t="s">
        <v>523</v>
      </c>
      <c r="D222" s="6" t="s">
        <v>16</v>
      </c>
      <c r="E222" s="6" t="s">
        <v>29</v>
      </c>
      <c r="F222" s="20">
        <v>1965</v>
      </c>
      <c r="G222" s="20">
        <v>626</v>
      </c>
      <c r="H222" s="21">
        <v>46239</v>
      </c>
      <c r="J222" s="19" t="s">
        <v>513</v>
      </c>
      <c r="K222" s="32" t="s">
        <v>30</v>
      </c>
      <c r="AA222">
        <f t="shared" si="3"/>
        <v>0</v>
      </c>
    </row>
    <row r="223" spans="1:27" x14ac:dyDescent="0.25">
      <c r="A223" s="6" t="s">
        <v>510</v>
      </c>
      <c r="B223" s="6" t="s">
        <v>524</v>
      </c>
      <c r="C223" s="6" t="s">
        <v>525</v>
      </c>
      <c r="D223" s="6" t="s">
        <v>16</v>
      </c>
      <c r="E223" s="6" t="s">
        <v>29</v>
      </c>
      <c r="F223" s="20">
        <v>858</v>
      </c>
      <c r="G223" s="20">
        <v>282</v>
      </c>
      <c r="H223" s="21">
        <v>46239</v>
      </c>
      <c r="J223" s="19" t="s">
        <v>513</v>
      </c>
      <c r="K223" s="32" t="s">
        <v>30</v>
      </c>
      <c r="AA223">
        <f t="shared" si="3"/>
        <v>0</v>
      </c>
    </row>
    <row r="224" spans="1:27" x14ac:dyDescent="0.25">
      <c r="A224" s="6" t="s">
        <v>510</v>
      </c>
      <c r="B224" s="6" t="s">
        <v>526</v>
      </c>
      <c r="C224" s="6" t="s">
        <v>527</v>
      </c>
      <c r="D224" s="6" t="s">
        <v>16</v>
      </c>
      <c r="E224" s="6" t="s">
        <v>29</v>
      </c>
      <c r="F224" s="20">
        <v>1884</v>
      </c>
      <c r="G224" s="20">
        <v>617</v>
      </c>
      <c r="H224" s="21">
        <v>46239</v>
      </c>
      <c r="J224" s="19" t="s">
        <v>513</v>
      </c>
      <c r="K224" s="32" t="s">
        <v>30</v>
      </c>
      <c r="AA224">
        <f t="shared" si="3"/>
        <v>0</v>
      </c>
    </row>
    <row r="225" spans="1:27" x14ac:dyDescent="0.25">
      <c r="A225" s="6" t="s">
        <v>510</v>
      </c>
      <c r="B225" s="6" t="s">
        <v>528</v>
      </c>
      <c r="C225" s="6" t="s">
        <v>529</v>
      </c>
      <c r="D225" s="6" t="s">
        <v>16</v>
      </c>
      <c r="E225" s="6" t="s">
        <v>29</v>
      </c>
      <c r="F225" s="20">
        <v>288</v>
      </c>
      <c r="G225" s="20">
        <v>71</v>
      </c>
      <c r="H225" s="21">
        <v>46239</v>
      </c>
      <c r="J225" s="19" t="s">
        <v>513</v>
      </c>
      <c r="K225" s="32" t="s">
        <v>30</v>
      </c>
      <c r="AA225">
        <f t="shared" si="3"/>
        <v>0</v>
      </c>
    </row>
    <row r="226" spans="1:27" ht="60" x14ac:dyDescent="0.25">
      <c r="A226" s="6" t="s">
        <v>530</v>
      </c>
      <c r="B226" s="6" t="s">
        <v>531</v>
      </c>
      <c r="C226" s="6" t="s">
        <v>532</v>
      </c>
      <c r="D226" s="6" t="s">
        <v>16</v>
      </c>
      <c r="E226" s="6" t="s">
        <v>17</v>
      </c>
      <c r="F226" s="20">
        <v>273</v>
      </c>
      <c r="G226" s="20">
        <v>117</v>
      </c>
      <c r="H226" s="21">
        <v>46255</v>
      </c>
      <c r="I226" s="6" t="s">
        <v>170</v>
      </c>
      <c r="J226" s="22" t="s">
        <v>533</v>
      </c>
      <c r="K226" s="31" t="s">
        <v>19</v>
      </c>
      <c r="L226" t="s">
        <v>19</v>
      </c>
      <c r="M226" t="s">
        <v>19</v>
      </c>
      <c r="AA226">
        <f t="shared" si="3"/>
        <v>273</v>
      </c>
    </row>
    <row r="227" spans="1:27" x14ac:dyDescent="0.25">
      <c r="A227" s="6" t="s">
        <v>530</v>
      </c>
      <c r="B227" s="6" t="s">
        <v>534</v>
      </c>
      <c r="C227" s="6" t="s">
        <v>535</v>
      </c>
      <c r="D227" s="6" t="s">
        <v>16</v>
      </c>
      <c r="E227" s="6" t="s">
        <v>26</v>
      </c>
      <c r="F227" s="20">
        <v>150</v>
      </c>
      <c r="G227" s="20">
        <v>54</v>
      </c>
      <c r="H227" s="21">
        <v>46255</v>
      </c>
      <c r="I227" s="6" t="s">
        <v>170</v>
      </c>
      <c r="J227" s="19" t="s">
        <v>489</v>
      </c>
      <c r="K227" s="32" t="s">
        <v>19</v>
      </c>
      <c r="L227" t="s">
        <v>19</v>
      </c>
      <c r="M227" t="s">
        <v>19</v>
      </c>
      <c r="AA227">
        <f t="shared" si="3"/>
        <v>150</v>
      </c>
    </row>
    <row r="228" spans="1:27" ht="30" x14ac:dyDescent="0.25">
      <c r="A228" s="6" t="s">
        <v>530</v>
      </c>
      <c r="B228" s="6" t="s">
        <v>536</v>
      </c>
      <c r="C228" s="6" t="s">
        <v>537</v>
      </c>
      <c r="D228" s="6" t="s">
        <v>16</v>
      </c>
      <c r="E228" s="6" t="s">
        <v>29</v>
      </c>
      <c r="F228" s="20">
        <v>1023</v>
      </c>
      <c r="G228" s="20">
        <v>435</v>
      </c>
      <c r="H228" s="21">
        <v>46239</v>
      </c>
      <c r="I228" s="6" t="s">
        <v>170</v>
      </c>
      <c r="J228" s="22" t="s">
        <v>538</v>
      </c>
      <c r="K228" s="31" t="s">
        <v>30</v>
      </c>
      <c r="AA228">
        <f t="shared" si="3"/>
        <v>1023</v>
      </c>
    </row>
    <row r="229" spans="1:27" x14ac:dyDescent="0.25">
      <c r="A229" s="6" t="s">
        <v>530</v>
      </c>
      <c r="B229" s="6" t="s">
        <v>539</v>
      </c>
      <c r="C229" s="6" t="s">
        <v>540</v>
      </c>
      <c r="D229" s="6" t="s">
        <v>16</v>
      </c>
      <c r="E229" s="6" t="s">
        <v>26</v>
      </c>
      <c r="F229" s="20">
        <v>106</v>
      </c>
      <c r="G229" s="20">
        <v>53</v>
      </c>
      <c r="H229" s="21">
        <v>46255</v>
      </c>
      <c r="I229" s="6" t="s">
        <v>233</v>
      </c>
      <c r="J229" s="19" t="s">
        <v>541</v>
      </c>
      <c r="K229" s="32" t="s">
        <v>19</v>
      </c>
      <c r="L229" t="s">
        <v>19</v>
      </c>
      <c r="M229" t="s">
        <v>19</v>
      </c>
      <c r="AA229">
        <f t="shared" si="3"/>
        <v>106</v>
      </c>
    </row>
    <row r="230" spans="1:27" x14ac:dyDescent="0.25">
      <c r="A230" s="6" t="s">
        <v>530</v>
      </c>
      <c r="B230" s="6" t="s">
        <v>542</v>
      </c>
      <c r="C230" s="6" t="s">
        <v>543</v>
      </c>
      <c r="D230" s="6" t="s">
        <v>16</v>
      </c>
      <c r="E230" s="6" t="s">
        <v>26</v>
      </c>
      <c r="F230" s="20">
        <v>36</v>
      </c>
      <c r="G230" s="20">
        <v>2</v>
      </c>
      <c r="H230" s="21">
        <v>46251</v>
      </c>
      <c r="I230" s="6" t="s">
        <v>252</v>
      </c>
      <c r="J230" s="19" t="s">
        <v>50</v>
      </c>
      <c r="K230" s="32" t="s">
        <v>19</v>
      </c>
      <c r="L230" t="s">
        <v>19</v>
      </c>
      <c r="AA230">
        <f t="shared" si="3"/>
        <v>36</v>
      </c>
    </row>
    <row r="231" spans="1:27" ht="60" x14ac:dyDescent="0.25">
      <c r="A231" s="6" t="s">
        <v>530</v>
      </c>
      <c r="B231" s="6" t="s">
        <v>544</v>
      </c>
      <c r="C231" s="6" t="s">
        <v>545</v>
      </c>
      <c r="D231" s="6" t="s">
        <v>16</v>
      </c>
      <c r="E231" s="6" t="s">
        <v>17</v>
      </c>
      <c r="F231" s="20">
        <v>1150</v>
      </c>
      <c r="G231" s="20">
        <v>468</v>
      </c>
      <c r="H231" s="21">
        <v>46255</v>
      </c>
      <c r="I231" s="6" t="s">
        <v>170</v>
      </c>
      <c r="J231" s="22" t="s">
        <v>546</v>
      </c>
      <c r="K231" s="31" t="s">
        <v>19</v>
      </c>
      <c r="L231" t="s">
        <v>19</v>
      </c>
      <c r="M231" t="s">
        <v>19</v>
      </c>
      <c r="AA231">
        <f t="shared" si="3"/>
        <v>1150</v>
      </c>
    </row>
    <row r="232" spans="1:27" x14ac:dyDescent="0.25">
      <c r="A232" s="6" t="s">
        <v>530</v>
      </c>
      <c r="B232" s="6" t="s">
        <v>547</v>
      </c>
      <c r="C232" s="6" t="s">
        <v>548</v>
      </c>
      <c r="D232" s="6" t="s">
        <v>16</v>
      </c>
      <c r="E232" s="6" t="s">
        <v>17</v>
      </c>
      <c r="F232" s="20">
        <v>2340</v>
      </c>
      <c r="G232" s="20">
        <v>451</v>
      </c>
      <c r="H232" s="21">
        <v>46255</v>
      </c>
      <c r="I232" s="6" t="s">
        <v>233</v>
      </c>
      <c r="J232" s="19" t="s">
        <v>549</v>
      </c>
      <c r="K232" s="32" t="s">
        <v>19</v>
      </c>
      <c r="M232" t="s">
        <v>19</v>
      </c>
      <c r="AA232">
        <f t="shared" si="3"/>
        <v>2340</v>
      </c>
    </row>
    <row r="233" spans="1:27" ht="30" x14ac:dyDescent="0.25">
      <c r="A233" s="6" t="s">
        <v>530</v>
      </c>
      <c r="B233" s="6" t="s">
        <v>550</v>
      </c>
      <c r="C233" s="6" t="s">
        <v>551</v>
      </c>
      <c r="D233" s="6" t="s">
        <v>16</v>
      </c>
      <c r="E233" s="6" t="s">
        <v>17</v>
      </c>
      <c r="F233" s="20">
        <v>150</v>
      </c>
      <c r="G233" s="20">
        <v>58</v>
      </c>
      <c r="H233" s="21">
        <v>46255</v>
      </c>
      <c r="I233" s="6" t="s">
        <v>170</v>
      </c>
      <c r="J233" s="22" t="s">
        <v>552</v>
      </c>
      <c r="K233" s="31" t="s">
        <v>19</v>
      </c>
      <c r="L233" t="s">
        <v>19</v>
      </c>
      <c r="M233" t="s">
        <v>19</v>
      </c>
      <c r="AA233">
        <f t="shared" si="3"/>
        <v>150</v>
      </c>
    </row>
    <row r="234" spans="1:27" ht="30" x14ac:dyDescent="0.25">
      <c r="A234" s="6" t="s">
        <v>530</v>
      </c>
      <c r="B234" s="6" t="s">
        <v>553</v>
      </c>
      <c r="C234" s="6" t="s">
        <v>554</v>
      </c>
      <c r="D234" s="6" t="s">
        <v>16</v>
      </c>
      <c r="E234" s="6" t="s">
        <v>26</v>
      </c>
      <c r="F234" s="20">
        <v>2408</v>
      </c>
      <c r="G234" s="20">
        <v>993</v>
      </c>
      <c r="H234" s="21">
        <v>46255</v>
      </c>
      <c r="I234" s="6" t="s">
        <v>170</v>
      </c>
      <c r="J234" s="22" t="s">
        <v>555</v>
      </c>
      <c r="K234" s="31" t="s">
        <v>19</v>
      </c>
      <c r="L234" t="s">
        <v>19</v>
      </c>
      <c r="M234" t="s">
        <v>19</v>
      </c>
      <c r="AA234">
        <f t="shared" si="3"/>
        <v>2408</v>
      </c>
    </row>
    <row r="235" spans="1:27" x14ac:dyDescent="0.25">
      <c r="A235" s="6" t="s">
        <v>530</v>
      </c>
      <c r="B235" s="6" t="s">
        <v>556</v>
      </c>
      <c r="C235" s="6" t="s">
        <v>557</v>
      </c>
      <c r="D235" s="6" t="s">
        <v>16</v>
      </c>
      <c r="E235" s="6" t="s">
        <v>26</v>
      </c>
      <c r="F235" s="20">
        <v>140</v>
      </c>
      <c r="G235" s="20">
        <v>87</v>
      </c>
      <c r="H235" s="21">
        <v>46251</v>
      </c>
      <c r="I235" s="6" t="s">
        <v>170</v>
      </c>
      <c r="J235" s="19" t="s">
        <v>549</v>
      </c>
      <c r="K235" s="32" t="s">
        <v>19</v>
      </c>
      <c r="L235" t="s">
        <v>19</v>
      </c>
      <c r="AA235">
        <f t="shared" si="3"/>
        <v>140</v>
      </c>
    </row>
    <row r="236" spans="1:27" x14ac:dyDescent="0.25">
      <c r="A236" s="6" t="s">
        <v>530</v>
      </c>
      <c r="B236" s="6" t="s">
        <v>558</v>
      </c>
      <c r="C236" s="6" t="s">
        <v>559</v>
      </c>
      <c r="D236" s="6" t="s">
        <v>16</v>
      </c>
      <c r="E236" s="6" t="s">
        <v>26</v>
      </c>
      <c r="F236" s="20">
        <v>300</v>
      </c>
      <c r="G236" s="20">
        <v>192</v>
      </c>
      <c r="H236" s="21">
        <v>46255</v>
      </c>
      <c r="I236" s="6" t="s">
        <v>170</v>
      </c>
      <c r="J236" s="19" t="s">
        <v>549</v>
      </c>
      <c r="K236" s="32" t="s">
        <v>19</v>
      </c>
      <c r="L236" t="s">
        <v>19</v>
      </c>
      <c r="M236" t="s">
        <v>19</v>
      </c>
      <c r="AA236">
        <f t="shared" si="3"/>
        <v>300</v>
      </c>
    </row>
    <row r="237" spans="1:27" ht="30" x14ac:dyDescent="0.25">
      <c r="A237" s="6" t="s">
        <v>530</v>
      </c>
      <c r="B237" s="6" t="s">
        <v>560</v>
      </c>
      <c r="C237" s="6" t="s">
        <v>561</v>
      </c>
      <c r="D237" s="6" t="s">
        <v>16</v>
      </c>
      <c r="E237" s="6" t="s">
        <v>26</v>
      </c>
      <c r="F237" s="20">
        <v>288</v>
      </c>
      <c r="G237" s="20">
        <v>124</v>
      </c>
      <c r="H237" s="21">
        <v>46255</v>
      </c>
      <c r="I237" s="6" t="s">
        <v>170</v>
      </c>
      <c r="J237" s="23" t="s">
        <v>552</v>
      </c>
      <c r="K237" s="34" t="s">
        <v>19</v>
      </c>
      <c r="L237" t="s">
        <v>19</v>
      </c>
      <c r="M237" t="s">
        <v>19</v>
      </c>
      <c r="AA237">
        <f t="shared" si="3"/>
        <v>288</v>
      </c>
    </row>
    <row r="238" spans="1:27" ht="30" x14ac:dyDescent="0.25">
      <c r="A238" s="6" t="s">
        <v>530</v>
      </c>
      <c r="B238" s="6" t="s">
        <v>562</v>
      </c>
      <c r="C238" s="6" t="s">
        <v>563</v>
      </c>
      <c r="D238" s="6" t="s">
        <v>16</v>
      </c>
      <c r="E238" s="6" t="s">
        <v>17</v>
      </c>
      <c r="F238" s="20">
        <v>100</v>
      </c>
      <c r="G238" s="20">
        <v>40</v>
      </c>
      <c r="H238" s="21">
        <v>46255</v>
      </c>
      <c r="I238" s="6" t="s">
        <v>170</v>
      </c>
      <c r="J238" s="23" t="s">
        <v>552</v>
      </c>
      <c r="K238" s="34" t="s">
        <v>19</v>
      </c>
      <c r="L238" t="s">
        <v>19</v>
      </c>
      <c r="M238" t="s">
        <v>19</v>
      </c>
      <c r="AA238">
        <f t="shared" si="3"/>
        <v>100</v>
      </c>
    </row>
    <row r="239" spans="1:27" x14ac:dyDescent="0.25">
      <c r="A239" s="6" t="s">
        <v>530</v>
      </c>
      <c r="B239" s="6" t="s">
        <v>564</v>
      </c>
      <c r="C239" s="6" t="s">
        <v>565</v>
      </c>
      <c r="D239" s="6" t="s">
        <v>16</v>
      </c>
      <c r="E239" s="6" t="s">
        <v>26</v>
      </c>
      <c r="F239" s="20">
        <v>50</v>
      </c>
      <c r="G239" s="20">
        <v>30</v>
      </c>
      <c r="K239" s="32" t="s">
        <v>30</v>
      </c>
      <c r="AA239">
        <f t="shared" si="3"/>
        <v>0</v>
      </c>
    </row>
    <row r="240" spans="1:27" x14ac:dyDescent="0.25">
      <c r="A240" s="6" t="s">
        <v>530</v>
      </c>
      <c r="B240" s="6" t="s">
        <v>566</v>
      </c>
      <c r="C240" s="6" t="s">
        <v>567</v>
      </c>
      <c r="D240" s="6" t="s">
        <v>16</v>
      </c>
      <c r="E240" s="6" t="s">
        <v>26</v>
      </c>
      <c r="F240" s="20">
        <v>100</v>
      </c>
      <c r="G240" s="20">
        <v>48</v>
      </c>
      <c r="H240" s="21">
        <v>46232</v>
      </c>
      <c r="I240" s="6" t="s">
        <v>252</v>
      </c>
      <c r="J240" s="19" t="s">
        <v>492</v>
      </c>
      <c r="K240" s="32" t="s">
        <v>19</v>
      </c>
      <c r="AA240">
        <f t="shared" si="3"/>
        <v>100</v>
      </c>
    </row>
    <row r="241" spans="1:27" ht="30" x14ac:dyDescent="0.25">
      <c r="A241" s="6" t="s">
        <v>530</v>
      </c>
      <c r="B241" s="6" t="s">
        <v>568</v>
      </c>
      <c r="C241" s="6" t="s">
        <v>569</v>
      </c>
      <c r="D241" s="6" t="s">
        <v>16</v>
      </c>
      <c r="E241" s="6" t="s">
        <v>29</v>
      </c>
      <c r="F241" s="20">
        <v>210</v>
      </c>
      <c r="G241" s="20">
        <v>84</v>
      </c>
      <c r="H241" s="21">
        <v>46239</v>
      </c>
      <c r="I241" s="6" t="s">
        <v>170</v>
      </c>
      <c r="J241" s="22" t="s">
        <v>538</v>
      </c>
      <c r="K241" s="31" t="s">
        <v>30</v>
      </c>
      <c r="AA241">
        <f t="shared" si="3"/>
        <v>210</v>
      </c>
    </row>
    <row r="242" spans="1:27" x14ac:dyDescent="0.25">
      <c r="A242" s="6" t="s">
        <v>530</v>
      </c>
      <c r="B242" s="6" t="s">
        <v>570</v>
      </c>
      <c r="C242" s="6" t="s">
        <v>571</v>
      </c>
      <c r="D242" s="6" t="s">
        <v>16</v>
      </c>
      <c r="E242" s="6" t="s">
        <v>26</v>
      </c>
      <c r="F242" s="20">
        <v>227</v>
      </c>
      <c r="G242" s="20">
        <v>28</v>
      </c>
      <c r="H242" s="21">
        <v>46239</v>
      </c>
      <c r="J242" s="19" t="s">
        <v>572</v>
      </c>
      <c r="K242" s="32" t="s">
        <v>30</v>
      </c>
      <c r="AA242">
        <f t="shared" si="3"/>
        <v>0</v>
      </c>
    </row>
    <row r="243" spans="1:27" ht="30" x14ac:dyDescent="0.25">
      <c r="A243" s="6" t="s">
        <v>530</v>
      </c>
      <c r="B243" s="6" t="s">
        <v>573</v>
      </c>
      <c r="C243" s="6" t="s">
        <v>574</v>
      </c>
      <c r="D243" s="6" t="s">
        <v>16</v>
      </c>
      <c r="E243" s="6" t="s">
        <v>22</v>
      </c>
      <c r="F243" s="20">
        <v>26083</v>
      </c>
      <c r="G243" s="20">
        <v>10433</v>
      </c>
      <c r="H243" s="21">
        <v>46255</v>
      </c>
      <c r="I243" s="6" t="s">
        <v>233</v>
      </c>
      <c r="J243" s="23" t="s">
        <v>552</v>
      </c>
      <c r="K243" s="34" t="s">
        <v>19</v>
      </c>
      <c r="L243" t="s">
        <v>19</v>
      </c>
      <c r="M243" t="s">
        <v>19</v>
      </c>
      <c r="AA243">
        <f t="shared" si="3"/>
        <v>26083</v>
      </c>
    </row>
    <row r="244" spans="1:27" ht="30" x14ac:dyDescent="0.25">
      <c r="A244" s="6" t="s">
        <v>530</v>
      </c>
      <c r="B244" s="6" t="s">
        <v>575</v>
      </c>
      <c r="C244" s="6" t="s">
        <v>576</v>
      </c>
      <c r="D244" s="6" t="s">
        <v>16</v>
      </c>
      <c r="E244" s="6" t="s">
        <v>29</v>
      </c>
      <c r="F244" s="20">
        <v>7808</v>
      </c>
      <c r="G244" s="20">
        <v>3183</v>
      </c>
      <c r="H244" s="21">
        <v>46239</v>
      </c>
      <c r="I244" s="6" t="s">
        <v>170</v>
      </c>
      <c r="J244" s="22" t="s">
        <v>538</v>
      </c>
      <c r="K244" s="31" t="s">
        <v>30</v>
      </c>
      <c r="AA244">
        <f t="shared" si="3"/>
        <v>7808</v>
      </c>
    </row>
    <row r="245" spans="1:27" x14ac:dyDescent="0.25">
      <c r="A245" s="6" t="s">
        <v>530</v>
      </c>
      <c r="B245" s="6" t="s">
        <v>577</v>
      </c>
      <c r="C245" s="6" t="s">
        <v>578</v>
      </c>
      <c r="D245" s="6" t="s">
        <v>16</v>
      </c>
      <c r="E245" s="6" t="s">
        <v>26</v>
      </c>
      <c r="F245" s="20">
        <v>90</v>
      </c>
      <c r="G245" s="20">
        <v>44</v>
      </c>
      <c r="K245" s="32" t="s">
        <v>30</v>
      </c>
      <c r="AA245">
        <f t="shared" si="3"/>
        <v>0</v>
      </c>
    </row>
    <row r="246" spans="1:27" x14ac:dyDescent="0.25">
      <c r="A246" s="6" t="s">
        <v>579</v>
      </c>
      <c r="B246" s="6" t="s">
        <v>580</v>
      </c>
      <c r="C246" s="6" t="s">
        <v>581</v>
      </c>
      <c r="D246" s="6" t="s">
        <v>16</v>
      </c>
      <c r="E246" s="6" t="s">
        <v>26</v>
      </c>
      <c r="F246" s="20">
        <v>500</v>
      </c>
      <c r="G246" s="20">
        <v>7</v>
      </c>
      <c r="H246" s="21">
        <v>46259</v>
      </c>
      <c r="I246" s="6" t="s">
        <v>252</v>
      </c>
      <c r="J246" s="19" t="s">
        <v>582</v>
      </c>
      <c r="K246" s="32" t="s">
        <v>19</v>
      </c>
      <c r="L246" t="s">
        <v>19</v>
      </c>
      <c r="M246" t="s">
        <v>19</v>
      </c>
      <c r="AA246">
        <f t="shared" si="3"/>
        <v>500</v>
      </c>
    </row>
    <row r="247" spans="1:27" x14ac:dyDescent="0.25">
      <c r="A247" s="6" t="s">
        <v>579</v>
      </c>
      <c r="B247" s="6" t="s">
        <v>583</v>
      </c>
      <c r="C247" s="6" t="s">
        <v>584</v>
      </c>
      <c r="D247" s="6" t="s">
        <v>16</v>
      </c>
      <c r="E247" s="6" t="s">
        <v>26</v>
      </c>
      <c r="F247" s="20">
        <v>1418</v>
      </c>
      <c r="G247" s="20">
        <v>583</v>
      </c>
      <c r="H247" s="21">
        <v>46259</v>
      </c>
      <c r="I247" s="6" t="s">
        <v>252</v>
      </c>
      <c r="J247" s="19" t="s">
        <v>582</v>
      </c>
      <c r="K247" s="32" t="s">
        <v>19</v>
      </c>
      <c r="L247" t="s">
        <v>19</v>
      </c>
      <c r="M247" t="s">
        <v>19</v>
      </c>
      <c r="AA247">
        <f t="shared" si="3"/>
        <v>1418</v>
      </c>
    </row>
    <row r="248" spans="1:27" x14ac:dyDescent="0.25">
      <c r="A248" s="6" t="s">
        <v>579</v>
      </c>
      <c r="B248" s="6" t="s">
        <v>585</v>
      </c>
      <c r="C248" s="6" t="s">
        <v>586</v>
      </c>
      <c r="D248" s="6" t="s">
        <v>16</v>
      </c>
      <c r="E248" s="6" t="s">
        <v>26</v>
      </c>
      <c r="F248" s="20">
        <v>243</v>
      </c>
      <c r="G248" s="20">
        <v>99</v>
      </c>
      <c r="H248" s="21">
        <v>46259</v>
      </c>
      <c r="I248" s="6" t="s">
        <v>252</v>
      </c>
      <c r="J248" s="19" t="s">
        <v>582</v>
      </c>
      <c r="K248" s="32" t="s">
        <v>19</v>
      </c>
      <c r="L248" s="13" t="s">
        <v>19</v>
      </c>
      <c r="M248" t="s">
        <v>19</v>
      </c>
      <c r="AA248">
        <f t="shared" si="3"/>
        <v>243</v>
      </c>
    </row>
    <row r="249" spans="1:27" x14ac:dyDescent="0.25">
      <c r="A249" s="6" t="s">
        <v>579</v>
      </c>
      <c r="B249" s="6" t="s">
        <v>587</v>
      </c>
      <c r="C249" s="6" t="s">
        <v>588</v>
      </c>
      <c r="D249" s="6" t="s">
        <v>16</v>
      </c>
      <c r="E249" s="6" t="s">
        <v>26</v>
      </c>
      <c r="F249" s="20">
        <v>280</v>
      </c>
      <c r="G249" s="20">
        <v>112</v>
      </c>
      <c r="H249" s="21">
        <v>46259</v>
      </c>
      <c r="I249" s="6" t="s">
        <v>252</v>
      </c>
      <c r="J249" s="19" t="s">
        <v>582</v>
      </c>
      <c r="K249" s="32" t="s">
        <v>19</v>
      </c>
      <c r="L249" t="s">
        <v>19</v>
      </c>
      <c r="M249" t="s">
        <v>19</v>
      </c>
      <c r="AA249">
        <f t="shared" si="3"/>
        <v>280</v>
      </c>
    </row>
    <row r="250" spans="1:27" ht="30" x14ac:dyDescent="0.25">
      <c r="A250" s="6" t="s">
        <v>579</v>
      </c>
      <c r="B250" s="6" t="s">
        <v>589</v>
      </c>
      <c r="C250" s="6" t="s">
        <v>590</v>
      </c>
      <c r="D250" s="6" t="s">
        <v>16</v>
      </c>
      <c r="E250" s="6" t="s">
        <v>17</v>
      </c>
      <c r="F250" s="20">
        <v>2058</v>
      </c>
      <c r="G250" s="20">
        <v>410</v>
      </c>
      <c r="H250" s="21">
        <v>46259</v>
      </c>
      <c r="I250" s="6" t="s">
        <v>252</v>
      </c>
      <c r="J250" s="19" t="s">
        <v>591</v>
      </c>
      <c r="K250" s="32" t="s">
        <v>19</v>
      </c>
      <c r="L250" t="s">
        <v>19</v>
      </c>
      <c r="M250" t="s">
        <v>19</v>
      </c>
      <c r="AA250">
        <f t="shared" si="3"/>
        <v>2058</v>
      </c>
    </row>
    <row r="251" spans="1:27" x14ac:dyDescent="0.25">
      <c r="A251" s="6" t="s">
        <v>579</v>
      </c>
      <c r="B251" s="6" t="s">
        <v>592</v>
      </c>
      <c r="C251" s="6" t="s">
        <v>593</v>
      </c>
      <c r="D251" s="6" t="s">
        <v>16</v>
      </c>
      <c r="E251" s="6" t="s">
        <v>26</v>
      </c>
      <c r="F251" s="20">
        <v>690</v>
      </c>
      <c r="G251" s="20">
        <v>202</v>
      </c>
      <c r="H251" s="21">
        <v>46251</v>
      </c>
      <c r="I251" s="6" t="s">
        <v>252</v>
      </c>
      <c r="J251" s="19" t="s">
        <v>594</v>
      </c>
      <c r="K251" s="32" t="s">
        <v>19</v>
      </c>
      <c r="L251" t="s">
        <v>19</v>
      </c>
      <c r="M251" t="s">
        <v>19</v>
      </c>
      <c r="AA251">
        <f t="shared" si="3"/>
        <v>690</v>
      </c>
    </row>
    <row r="252" spans="1:27" x14ac:dyDescent="0.25">
      <c r="A252" s="6" t="s">
        <v>579</v>
      </c>
      <c r="B252" s="6" t="s">
        <v>595</v>
      </c>
      <c r="C252" s="6" t="s">
        <v>596</v>
      </c>
      <c r="D252" s="6" t="s">
        <v>16</v>
      </c>
      <c r="E252" s="6" t="s">
        <v>125</v>
      </c>
      <c r="F252" s="20">
        <v>325</v>
      </c>
      <c r="G252" s="20">
        <v>112</v>
      </c>
      <c r="H252" s="21">
        <v>46175</v>
      </c>
      <c r="I252" s="6" t="s">
        <v>170</v>
      </c>
      <c r="K252" s="32" t="s">
        <v>30</v>
      </c>
      <c r="AA252">
        <f t="shared" si="3"/>
        <v>325</v>
      </c>
    </row>
    <row r="253" spans="1:27" x14ac:dyDescent="0.25">
      <c r="A253" s="6" t="s">
        <v>597</v>
      </c>
      <c r="B253" s="6" t="s">
        <v>598</v>
      </c>
      <c r="C253" s="6" t="s">
        <v>599</v>
      </c>
      <c r="D253" s="6" t="s">
        <v>16</v>
      </c>
      <c r="E253" s="6" t="s">
        <v>26</v>
      </c>
      <c r="F253" s="20">
        <v>2773</v>
      </c>
      <c r="G253" s="20">
        <v>1109</v>
      </c>
      <c r="H253" s="21">
        <v>46164</v>
      </c>
      <c r="I253" s="6" t="s">
        <v>170</v>
      </c>
      <c r="J253" s="19" t="s">
        <v>479</v>
      </c>
      <c r="K253" s="32" t="s">
        <v>30</v>
      </c>
      <c r="AA253">
        <f t="shared" si="3"/>
        <v>2773</v>
      </c>
    </row>
    <row r="254" spans="1:27" x14ac:dyDescent="0.25">
      <c r="A254" s="6" t="s">
        <v>597</v>
      </c>
      <c r="B254" s="6" t="s">
        <v>600</v>
      </c>
      <c r="C254" s="6" t="s">
        <v>601</v>
      </c>
      <c r="D254" s="6" t="s">
        <v>16</v>
      </c>
      <c r="E254" s="6" t="s">
        <v>26</v>
      </c>
      <c r="F254" s="20">
        <v>875</v>
      </c>
      <c r="G254" s="20">
        <v>385</v>
      </c>
      <c r="H254" s="21">
        <v>46255</v>
      </c>
      <c r="I254" s="6" t="s">
        <v>233</v>
      </c>
      <c r="K254" s="32" t="s">
        <v>19</v>
      </c>
      <c r="L254" t="s">
        <v>19</v>
      </c>
      <c r="M254" t="s">
        <v>19</v>
      </c>
      <c r="AA254">
        <f t="shared" si="3"/>
        <v>875</v>
      </c>
    </row>
    <row r="255" spans="1:27" x14ac:dyDescent="0.25">
      <c r="A255" s="6" t="s">
        <v>597</v>
      </c>
      <c r="B255" s="6" t="s">
        <v>602</v>
      </c>
      <c r="C255" s="6" t="s">
        <v>603</v>
      </c>
      <c r="D255" s="6" t="s">
        <v>16</v>
      </c>
      <c r="E255" s="6" t="s">
        <v>26</v>
      </c>
      <c r="F255" s="20">
        <v>45</v>
      </c>
      <c r="G255" s="20">
        <v>29</v>
      </c>
      <c r="H255" s="21">
        <v>46255</v>
      </c>
      <c r="J255" s="19" t="s">
        <v>23</v>
      </c>
      <c r="K255" s="32" t="s">
        <v>19</v>
      </c>
      <c r="L255" t="s">
        <v>19</v>
      </c>
      <c r="M255" t="s">
        <v>19</v>
      </c>
      <c r="AA255">
        <f t="shared" si="3"/>
        <v>0</v>
      </c>
    </row>
    <row r="256" spans="1:27" x14ac:dyDescent="0.25">
      <c r="A256" s="6" t="s">
        <v>597</v>
      </c>
      <c r="B256" s="6" t="s">
        <v>604</v>
      </c>
      <c r="C256" s="6" t="s">
        <v>605</v>
      </c>
      <c r="D256" s="6" t="s">
        <v>16</v>
      </c>
      <c r="E256" s="6" t="s">
        <v>26</v>
      </c>
      <c r="F256" s="20">
        <v>338</v>
      </c>
      <c r="G256" s="20">
        <v>135</v>
      </c>
      <c r="H256" s="21">
        <v>46164</v>
      </c>
      <c r="I256" s="6" t="s">
        <v>170</v>
      </c>
      <c r="J256" s="19" t="s">
        <v>479</v>
      </c>
      <c r="K256" s="32" t="s">
        <v>30</v>
      </c>
      <c r="AA256">
        <f t="shared" si="3"/>
        <v>338</v>
      </c>
    </row>
    <row r="257" spans="1:27" x14ac:dyDescent="0.25">
      <c r="A257" s="6" t="s">
        <v>597</v>
      </c>
      <c r="B257" s="6" t="s">
        <v>606</v>
      </c>
      <c r="C257" s="6" t="s">
        <v>607</v>
      </c>
      <c r="D257" s="6" t="s">
        <v>16</v>
      </c>
      <c r="E257" s="6" t="s">
        <v>26</v>
      </c>
      <c r="F257" s="20">
        <v>135</v>
      </c>
      <c r="G257" s="20">
        <v>55</v>
      </c>
      <c r="H257" s="21">
        <v>46164</v>
      </c>
      <c r="I257" s="6" t="s">
        <v>170</v>
      </c>
      <c r="J257" s="19" t="s">
        <v>479</v>
      </c>
      <c r="K257" s="32" t="s">
        <v>30</v>
      </c>
      <c r="AA257">
        <f t="shared" si="3"/>
        <v>135</v>
      </c>
    </row>
    <row r="258" spans="1:27" x14ac:dyDescent="0.25">
      <c r="A258" s="6" t="s">
        <v>597</v>
      </c>
      <c r="B258" s="6" t="s">
        <v>608</v>
      </c>
      <c r="C258" s="6" t="s">
        <v>609</v>
      </c>
      <c r="D258" s="6" t="s">
        <v>16</v>
      </c>
      <c r="E258" s="6" t="s">
        <v>26</v>
      </c>
      <c r="F258" s="20">
        <v>415</v>
      </c>
      <c r="G258" s="20">
        <v>119</v>
      </c>
      <c r="K258" s="32" t="s">
        <v>30</v>
      </c>
      <c r="AA258">
        <f t="shared" ref="AA258:AA321" si="4">IF(OR($I258="Voluntary", $I258="Mandatory"), $F258, 0)</f>
        <v>0</v>
      </c>
    </row>
    <row r="259" spans="1:27" x14ac:dyDescent="0.25">
      <c r="A259" s="6" t="s">
        <v>597</v>
      </c>
      <c r="B259" s="6" t="s">
        <v>610</v>
      </c>
      <c r="C259" s="6" t="s">
        <v>611</v>
      </c>
      <c r="D259" s="6" t="s">
        <v>16</v>
      </c>
      <c r="E259" s="6" t="s">
        <v>17</v>
      </c>
      <c r="F259" s="20">
        <v>1220</v>
      </c>
      <c r="G259" s="20">
        <v>546</v>
      </c>
      <c r="K259" s="32" t="s">
        <v>30</v>
      </c>
      <c r="AA259">
        <f t="shared" si="4"/>
        <v>0</v>
      </c>
    </row>
    <row r="260" spans="1:27" x14ac:dyDescent="0.25">
      <c r="A260" s="6" t="s">
        <v>597</v>
      </c>
      <c r="B260" s="6" t="s">
        <v>612</v>
      </c>
      <c r="C260" s="6" t="s">
        <v>613</v>
      </c>
      <c r="D260" s="6" t="s">
        <v>16</v>
      </c>
      <c r="E260" s="6" t="s">
        <v>26</v>
      </c>
      <c r="F260" s="20">
        <v>288</v>
      </c>
      <c r="G260" s="20">
        <v>84</v>
      </c>
      <c r="H260" s="21">
        <v>46255</v>
      </c>
      <c r="I260" s="6" t="s">
        <v>170</v>
      </c>
      <c r="J260" s="19" t="s">
        <v>492</v>
      </c>
      <c r="K260" s="32" t="s">
        <v>19</v>
      </c>
      <c r="L260" t="s">
        <v>19</v>
      </c>
      <c r="M260" t="s">
        <v>19</v>
      </c>
      <c r="AA260">
        <f t="shared" si="4"/>
        <v>288</v>
      </c>
    </row>
    <row r="261" spans="1:27" x14ac:dyDescent="0.25">
      <c r="A261" s="6" t="s">
        <v>597</v>
      </c>
      <c r="B261" s="6" t="s">
        <v>614</v>
      </c>
      <c r="C261" s="6" t="s">
        <v>615</v>
      </c>
      <c r="D261" s="6" t="s">
        <v>16</v>
      </c>
      <c r="E261" s="6" t="s">
        <v>26</v>
      </c>
      <c r="F261" s="20">
        <v>952</v>
      </c>
      <c r="G261" s="20">
        <v>242</v>
      </c>
      <c r="H261" s="21">
        <v>46255</v>
      </c>
      <c r="I261" s="6" t="s">
        <v>170</v>
      </c>
      <c r="J261" s="19" t="s">
        <v>492</v>
      </c>
      <c r="K261" s="32" t="s">
        <v>19</v>
      </c>
      <c r="L261" t="s">
        <v>19</v>
      </c>
      <c r="M261" t="s">
        <v>19</v>
      </c>
      <c r="AA261">
        <f t="shared" si="4"/>
        <v>952</v>
      </c>
    </row>
    <row r="262" spans="1:27" x14ac:dyDescent="0.25">
      <c r="A262" s="6" t="s">
        <v>597</v>
      </c>
      <c r="B262" s="6" t="s">
        <v>616</v>
      </c>
      <c r="C262" s="6" t="s">
        <v>617</v>
      </c>
      <c r="D262" s="6" t="s">
        <v>16</v>
      </c>
      <c r="E262" s="6" t="s">
        <v>26</v>
      </c>
      <c r="F262" s="20">
        <v>155</v>
      </c>
      <c r="G262" s="20">
        <v>62</v>
      </c>
      <c r="H262" s="21">
        <v>46255</v>
      </c>
      <c r="I262" s="6" t="s">
        <v>170</v>
      </c>
      <c r="J262" s="19" t="s">
        <v>492</v>
      </c>
      <c r="K262" s="32" t="s">
        <v>19</v>
      </c>
      <c r="L262" t="s">
        <v>19</v>
      </c>
      <c r="M262" t="s">
        <v>19</v>
      </c>
      <c r="AA262">
        <f t="shared" si="4"/>
        <v>155</v>
      </c>
    </row>
    <row r="263" spans="1:27" x14ac:dyDescent="0.25">
      <c r="A263" s="6" t="s">
        <v>597</v>
      </c>
      <c r="B263" s="6" t="s">
        <v>618</v>
      </c>
      <c r="C263" s="6" t="s">
        <v>619</v>
      </c>
      <c r="D263" s="6" t="s">
        <v>16</v>
      </c>
      <c r="E263" s="6" t="s">
        <v>26</v>
      </c>
      <c r="F263" s="20">
        <v>80</v>
      </c>
      <c r="G263" s="20">
        <v>23</v>
      </c>
      <c r="H263" s="21">
        <v>46255</v>
      </c>
      <c r="I263" s="6" t="s">
        <v>170</v>
      </c>
      <c r="J263" s="19" t="s">
        <v>492</v>
      </c>
      <c r="K263" s="32" t="s">
        <v>19</v>
      </c>
      <c r="L263" t="s">
        <v>19</v>
      </c>
      <c r="M263" t="s">
        <v>19</v>
      </c>
      <c r="AA263">
        <f t="shared" si="4"/>
        <v>80</v>
      </c>
    </row>
    <row r="264" spans="1:27" x14ac:dyDescent="0.25">
      <c r="A264" s="6" t="s">
        <v>597</v>
      </c>
      <c r="B264" s="6" t="s">
        <v>620</v>
      </c>
      <c r="C264" s="6" t="s">
        <v>621</v>
      </c>
      <c r="D264" s="6" t="s">
        <v>16</v>
      </c>
      <c r="E264" s="6" t="s">
        <v>26</v>
      </c>
      <c r="F264" s="20">
        <v>356</v>
      </c>
      <c r="G264" s="20">
        <v>152</v>
      </c>
      <c r="H264" s="21">
        <v>46164</v>
      </c>
      <c r="I264" s="6" t="s">
        <v>170</v>
      </c>
      <c r="J264" s="19" t="s">
        <v>479</v>
      </c>
      <c r="K264" s="32" t="s">
        <v>30</v>
      </c>
      <c r="AA264">
        <f t="shared" si="4"/>
        <v>356</v>
      </c>
    </row>
    <row r="265" spans="1:27" x14ac:dyDescent="0.25">
      <c r="A265" s="6" t="s">
        <v>597</v>
      </c>
      <c r="B265" s="6" t="s">
        <v>622</v>
      </c>
      <c r="C265" s="6" t="s">
        <v>623</v>
      </c>
      <c r="D265" s="6" t="s">
        <v>16</v>
      </c>
      <c r="E265" s="6" t="s">
        <v>29</v>
      </c>
      <c r="F265" s="20">
        <v>267</v>
      </c>
      <c r="G265" s="20">
        <v>118</v>
      </c>
      <c r="K265" s="32" t="s">
        <v>30</v>
      </c>
      <c r="M265" s="12"/>
      <c r="AA265">
        <f t="shared" si="4"/>
        <v>0</v>
      </c>
    </row>
    <row r="266" spans="1:27" x14ac:dyDescent="0.25">
      <c r="A266" s="6" t="s">
        <v>597</v>
      </c>
      <c r="B266" s="6" t="s">
        <v>624</v>
      </c>
      <c r="C266" s="6" t="s">
        <v>625</v>
      </c>
      <c r="D266" s="6" t="s">
        <v>16</v>
      </c>
      <c r="E266" s="6" t="s">
        <v>26</v>
      </c>
      <c r="F266" s="20">
        <v>114</v>
      </c>
      <c r="G266" s="20">
        <v>32</v>
      </c>
      <c r="K266" s="32" t="s">
        <v>30</v>
      </c>
      <c r="AA266">
        <f t="shared" si="4"/>
        <v>0</v>
      </c>
    </row>
    <row r="267" spans="1:27" x14ac:dyDescent="0.25">
      <c r="A267" s="6" t="s">
        <v>597</v>
      </c>
      <c r="B267" s="6" t="s">
        <v>626</v>
      </c>
      <c r="C267" s="6" t="s">
        <v>627</v>
      </c>
      <c r="D267" s="6" t="s">
        <v>16</v>
      </c>
      <c r="E267" s="6" t="s">
        <v>26</v>
      </c>
      <c r="F267" s="20">
        <v>77</v>
      </c>
      <c r="G267" s="20">
        <v>22</v>
      </c>
      <c r="H267" s="21">
        <v>46255</v>
      </c>
      <c r="I267" s="6" t="s">
        <v>170</v>
      </c>
      <c r="J267" s="19" t="s">
        <v>492</v>
      </c>
      <c r="K267" s="32" t="s">
        <v>19</v>
      </c>
      <c r="L267" t="s">
        <v>19</v>
      </c>
      <c r="M267" t="s">
        <v>19</v>
      </c>
      <c r="AA267">
        <f t="shared" si="4"/>
        <v>77</v>
      </c>
    </row>
    <row r="268" spans="1:27" x14ac:dyDescent="0.25">
      <c r="A268" s="6" t="s">
        <v>597</v>
      </c>
      <c r="B268" s="6" t="s">
        <v>628</v>
      </c>
      <c r="C268" s="6" t="s">
        <v>629</v>
      </c>
      <c r="D268" s="6" t="s">
        <v>16</v>
      </c>
      <c r="E268" s="6" t="s">
        <v>26</v>
      </c>
      <c r="F268" s="20">
        <v>66</v>
      </c>
      <c r="G268" s="20">
        <v>24</v>
      </c>
      <c r="H268" s="21">
        <v>46255</v>
      </c>
      <c r="J268" s="19" t="s">
        <v>630</v>
      </c>
      <c r="K268" s="32" t="s">
        <v>30</v>
      </c>
      <c r="AA268">
        <f t="shared" si="4"/>
        <v>0</v>
      </c>
    </row>
    <row r="269" spans="1:27" x14ac:dyDescent="0.25">
      <c r="A269" s="6" t="s">
        <v>597</v>
      </c>
      <c r="B269" s="6" t="s">
        <v>631</v>
      </c>
      <c r="C269" s="6" t="s">
        <v>632</v>
      </c>
      <c r="D269" s="6" t="s">
        <v>16</v>
      </c>
      <c r="E269" s="6" t="s">
        <v>26</v>
      </c>
      <c r="F269" s="20">
        <v>630</v>
      </c>
      <c r="G269" s="20">
        <v>254</v>
      </c>
      <c r="H269" s="21">
        <v>46164</v>
      </c>
      <c r="I269" s="6" t="s">
        <v>170</v>
      </c>
      <c r="J269" s="19" t="s">
        <v>479</v>
      </c>
      <c r="K269" s="32" t="s">
        <v>30</v>
      </c>
      <c r="AA269">
        <f t="shared" si="4"/>
        <v>630</v>
      </c>
    </row>
    <row r="270" spans="1:27" x14ac:dyDescent="0.25">
      <c r="A270" s="6" t="s">
        <v>597</v>
      </c>
      <c r="B270" s="6" t="s">
        <v>633</v>
      </c>
      <c r="C270" s="6" t="s">
        <v>634</v>
      </c>
      <c r="D270" s="6" t="s">
        <v>16</v>
      </c>
      <c r="E270" s="6" t="s">
        <v>26</v>
      </c>
      <c r="F270" s="20">
        <v>1665</v>
      </c>
      <c r="G270" s="20">
        <v>666</v>
      </c>
      <c r="H270" s="21">
        <v>46164</v>
      </c>
      <c r="I270" s="6" t="s">
        <v>170</v>
      </c>
      <c r="J270" s="19" t="s">
        <v>479</v>
      </c>
      <c r="K270" s="32" t="s">
        <v>30</v>
      </c>
      <c r="AA270">
        <f t="shared" si="4"/>
        <v>1665</v>
      </c>
    </row>
    <row r="271" spans="1:27" x14ac:dyDescent="0.25">
      <c r="A271" s="6" t="s">
        <v>597</v>
      </c>
      <c r="B271" s="6" t="s">
        <v>635</v>
      </c>
      <c r="C271" s="6" t="s">
        <v>636</v>
      </c>
      <c r="D271" s="6" t="s">
        <v>16</v>
      </c>
      <c r="E271" s="6" t="s">
        <v>26</v>
      </c>
      <c r="F271" s="20">
        <v>162</v>
      </c>
      <c r="G271" s="20">
        <v>54</v>
      </c>
      <c r="H271" s="21">
        <v>46255</v>
      </c>
      <c r="I271" s="6" t="s">
        <v>170</v>
      </c>
      <c r="K271" s="32" t="s">
        <v>19</v>
      </c>
      <c r="L271" t="s">
        <v>19</v>
      </c>
      <c r="M271" t="s">
        <v>19</v>
      </c>
      <c r="AA271">
        <f t="shared" si="4"/>
        <v>162</v>
      </c>
    </row>
    <row r="272" spans="1:27" x14ac:dyDescent="0.25">
      <c r="A272" s="6" t="s">
        <v>597</v>
      </c>
      <c r="B272" s="6" t="s">
        <v>637</v>
      </c>
      <c r="C272" s="6" t="s">
        <v>638</v>
      </c>
      <c r="D272" s="6" t="s">
        <v>16</v>
      </c>
      <c r="E272" s="6" t="s">
        <v>26</v>
      </c>
      <c r="F272" s="20">
        <v>208</v>
      </c>
      <c r="G272" s="20">
        <v>76</v>
      </c>
      <c r="K272" s="32" t="s">
        <v>30</v>
      </c>
      <c r="AA272">
        <f t="shared" si="4"/>
        <v>0</v>
      </c>
    </row>
    <row r="273" spans="1:27" x14ac:dyDescent="0.25">
      <c r="A273" s="6" t="s">
        <v>597</v>
      </c>
      <c r="B273" s="6" t="s">
        <v>639</v>
      </c>
      <c r="C273" s="6" t="s">
        <v>640</v>
      </c>
      <c r="D273" s="6" t="s">
        <v>16</v>
      </c>
      <c r="E273" s="6" t="s">
        <v>26</v>
      </c>
      <c r="F273" s="20">
        <v>77</v>
      </c>
      <c r="G273" s="20">
        <v>2</v>
      </c>
      <c r="H273" s="21">
        <v>46255</v>
      </c>
      <c r="J273" s="19" t="s">
        <v>630</v>
      </c>
      <c r="K273" s="32" t="s">
        <v>30</v>
      </c>
      <c r="AA273">
        <f t="shared" si="4"/>
        <v>0</v>
      </c>
    </row>
    <row r="274" spans="1:27" ht="45" x14ac:dyDescent="0.25">
      <c r="A274" s="6" t="s">
        <v>597</v>
      </c>
      <c r="B274" s="6" t="s">
        <v>641</v>
      </c>
      <c r="C274" s="6" t="s">
        <v>642</v>
      </c>
      <c r="D274" s="6" t="s">
        <v>16</v>
      </c>
      <c r="E274" s="6" t="s">
        <v>26</v>
      </c>
      <c r="F274" s="20">
        <v>500</v>
      </c>
      <c r="G274" s="20">
        <v>363</v>
      </c>
      <c r="H274" s="21">
        <v>46246</v>
      </c>
      <c r="I274" s="6" t="s">
        <v>170</v>
      </c>
      <c r="J274" s="19" t="s">
        <v>643</v>
      </c>
      <c r="K274" s="32" t="s">
        <v>19</v>
      </c>
      <c r="AA274">
        <f t="shared" si="4"/>
        <v>500</v>
      </c>
    </row>
    <row r="275" spans="1:27" x14ac:dyDescent="0.25">
      <c r="A275" s="6" t="s">
        <v>597</v>
      </c>
      <c r="B275" s="6" t="s">
        <v>644</v>
      </c>
      <c r="C275" s="6" t="s">
        <v>645</v>
      </c>
      <c r="D275" s="6" t="s">
        <v>16</v>
      </c>
      <c r="E275" s="6" t="s">
        <v>26</v>
      </c>
      <c r="F275" s="20">
        <v>130</v>
      </c>
      <c r="G275" s="20">
        <v>37</v>
      </c>
      <c r="H275" s="21">
        <v>46255</v>
      </c>
      <c r="I275" s="6" t="s">
        <v>170</v>
      </c>
      <c r="J275" s="19" t="s">
        <v>492</v>
      </c>
      <c r="K275" s="32" t="s">
        <v>19</v>
      </c>
      <c r="L275" t="s">
        <v>19</v>
      </c>
      <c r="M275" t="s">
        <v>19</v>
      </c>
      <c r="AA275">
        <f t="shared" si="4"/>
        <v>130</v>
      </c>
    </row>
    <row r="276" spans="1:27" x14ac:dyDescent="0.25">
      <c r="A276" s="6" t="s">
        <v>597</v>
      </c>
      <c r="B276" s="6" t="s">
        <v>646</v>
      </c>
      <c r="C276" s="6" t="s">
        <v>647</v>
      </c>
      <c r="D276" s="6" t="s">
        <v>16</v>
      </c>
      <c r="E276" s="6" t="s">
        <v>26</v>
      </c>
      <c r="F276" s="20">
        <v>56</v>
      </c>
      <c r="G276" s="20">
        <v>16</v>
      </c>
      <c r="H276" s="21">
        <v>46255</v>
      </c>
      <c r="I276" s="6" t="s">
        <v>170</v>
      </c>
      <c r="J276" s="19" t="s">
        <v>492</v>
      </c>
      <c r="K276" s="32" t="s">
        <v>19</v>
      </c>
      <c r="L276" t="s">
        <v>19</v>
      </c>
      <c r="M276" t="s">
        <v>19</v>
      </c>
      <c r="AA276">
        <f t="shared" si="4"/>
        <v>56</v>
      </c>
    </row>
    <row r="277" spans="1:27" x14ac:dyDescent="0.25">
      <c r="A277" s="6" t="s">
        <v>597</v>
      </c>
      <c r="B277" s="6" t="s">
        <v>648</v>
      </c>
      <c r="C277" s="6" t="s">
        <v>649</v>
      </c>
      <c r="D277" s="6" t="s">
        <v>16</v>
      </c>
      <c r="E277" s="6" t="s">
        <v>26</v>
      </c>
      <c r="F277" s="20">
        <v>930</v>
      </c>
      <c r="G277" s="20">
        <v>372</v>
      </c>
      <c r="H277" s="21">
        <v>46164</v>
      </c>
      <c r="I277" s="6" t="s">
        <v>170</v>
      </c>
      <c r="J277" s="19" t="s">
        <v>479</v>
      </c>
      <c r="K277" s="32" t="s">
        <v>30</v>
      </c>
      <c r="AA277">
        <f t="shared" si="4"/>
        <v>930</v>
      </c>
    </row>
    <row r="278" spans="1:27" x14ac:dyDescent="0.25">
      <c r="A278" s="6" t="s">
        <v>597</v>
      </c>
      <c r="B278" s="6" t="s">
        <v>650</v>
      </c>
      <c r="C278" s="6" t="s">
        <v>651</v>
      </c>
      <c r="D278" s="6" t="s">
        <v>16</v>
      </c>
      <c r="E278" s="6" t="s">
        <v>26</v>
      </c>
      <c r="F278" s="20">
        <v>75</v>
      </c>
      <c r="G278" s="20">
        <v>34</v>
      </c>
      <c r="H278" s="21">
        <v>46255</v>
      </c>
      <c r="J278" s="19" t="s">
        <v>630</v>
      </c>
      <c r="K278" s="32" t="s">
        <v>30</v>
      </c>
      <c r="AA278">
        <f t="shared" si="4"/>
        <v>0</v>
      </c>
    </row>
    <row r="279" spans="1:27" x14ac:dyDescent="0.25">
      <c r="A279" s="6" t="s">
        <v>597</v>
      </c>
      <c r="B279" s="6" t="s">
        <v>652</v>
      </c>
      <c r="C279" s="6" t="s">
        <v>653</v>
      </c>
      <c r="D279" s="6" t="s">
        <v>16</v>
      </c>
      <c r="E279" s="6" t="s">
        <v>29</v>
      </c>
      <c r="F279" s="20">
        <v>105</v>
      </c>
      <c r="G279" s="20">
        <v>34</v>
      </c>
      <c r="H279" s="21">
        <v>46239</v>
      </c>
      <c r="J279" s="19" t="s">
        <v>654</v>
      </c>
      <c r="K279" s="32" t="s">
        <v>30</v>
      </c>
      <c r="AA279">
        <f t="shared" si="4"/>
        <v>0</v>
      </c>
    </row>
    <row r="280" spans="1:27" x14ac:dyDescent="0.25">
      <c r="A280" s="6" t="s">
        <v>655</v>
      </c>
      <c r="B280" s="6" t="s">
        <v>656</v>
      </c>
      <c r="C280" s="6" t="s">
        <v>657</v>
      </c>
      <c r="D280" s="6" t="s">
        <v>16</v>
      </c>
      <c r="E280" s="6" t="s">
        <v>22</v>
      </c>
      <c r="F280" s="20">
        <v>4574</v>
      </c>
      <c r="G280" s="20">
        <v>1964</v>
      </c>
      <c r="H280" s="21">
        <v>46255</v>
      </c>
      <c r="J280" s="19" t="s">
        <v>492</v>
      </c>
      <c r="K280" s="32" t="s">
        <v>19</v>
      </c>
      <c r="L280" t="s">
        <v>19</v>
      </c>
      <c r="M280" t="s">
        <v>19</v>
      </c>
      <c r="AA280">
        <f t="shared" si="4"/>
        <v>0</v>
      </c>
    </row>
    <row r="281" spans="1:27" x14ac:dyDescent="0.25">
      <c r="A281" s="6" t="s">
        <v>655</v>
      </c>
      <c r="B281" s="6" t="s">
        <v>658</v>
      </c>
      <c r="C281" s="6" t="s">
        <v>659</v>
      </c>
      <c r="D281" s="6" t="s">
        <v>16</v>
      </c>
      <c r="E281" s="6" t="s">
        <v>17</v>
      </c>
      <c r="F281" s="20">
        <v>1287</v>
      </c>
      <c r="G281" s="20">
        <v>328</v>
      </c>
      <c r="H281" s="21">
        <v>46244</v>
      </c>
      <c r="J281" s="19" t="s">
        <v>18</v>
      </c>
      <c r="K281" s="32" t="s">
        <v>19</v>
      </c>
      <c r="AA281">
        <f t="shared" si="4"/>
        <v>0</v>
      </c>
    </row>
    <row r="282" spans="1:27" x14ac:dyDescent="0.25">
      <c r="A282" s="6" t="s">
        <v>655</v>
      </c>
      <c r="B282" s="6" t="s">
        <v>660</v>
      </c>
      <c r="C282" s="6" t="s">
        <v>661</v>
      </c>
      <c r="D282" s="6" t="s">
        <v>16</v>
      </c>
      <c r="E282" s="6" t="s">
        <v>26</v>
      </c>
      <c r="F282" s="20">
        <v>123</v>
      </c>
      <c r="G282" s="20">
        <v>4</v>
      </c>
      <c r="H282" s="21">
        <v>46255</v>
      </c>
      <c r="J282" s="19" t="s">
        <v>23</v>
      </c>
      <c r="K282" s="32" t="s">
        <v>19</v>
      </c>
      <c r="M282" t="s">
        <v>19</v>
      </c>
      <c r="N282" s="12"/>
      <c r="AA282">
        <f t="shared" si="4"/>
        <v>0</v>
      </c>
    </row>
    <row r="283" spans="1:27" x14ac:dyDescent="0.25">
      <c r="A283" s="6" t="s">
        <v>655</v>
      </c>
      <c r="B283" s="6" t="s">
        <v>662</v>
      </c>
      <c r="C283" s="6" t="s">
        <v>663</v>
      </c>
      <c r="D283" s="6" t="s">
        <v>16</v>
      </c>
      <c r="E283" s="6" t="s">
        <v>26</v>
      </c>
      <c r="F283" s="20">
        <v>250</v>
      </c>
      <c r="G283" s="20">
        <v>144</v>
      </c>
      <c r="K283" s="32" t="s">
        <v>30</v>
      </c>
      <c r="AA283">
        <f t="shared" si="4"/>
        <v>0</v>
      </c>
    </row>
    <row r="284" spans="1:27" x14ac:dyDescent="0.25">
      <c r="A284" s="6" t="s">
        <v>655</v>
      </c>
      <c r="B284" s="6" t="s">
        <v>664</v>
      </c>
      <c r="C284" s="6" t="s">
        <v>665</v>
      </c>
      <c r="D284" s="6" t="s">
        <v>16</v>
      </c>
      <c r="E284" s="6" t="s">
        <v>26</v>
      </c>
      <c r="F284" s="20">
        <v>100</v>
      </c>
      <c r="G284" s="20">
        <v>37</v>
      </c>
      <c r="H284" s="21">
        <v>46259</v>
      </c>
      <c r="I284" s="6" t="s">
        <v>233</v>
      </c>
      <c r="J284" s="19" t="s">
        <v>666</v>
      </c>
      <c r="K284" s="32" t="s">
        <v>19</v>
      </c>
      <c r="M284" t="s">
        <v>19</v>
      </c>
      <c r="AA284">
        <f t="shared" si="4"/>
        <v>100</v>
      </c>
    </row>
    <row r="285" spans="1:27" ht="30" x14ac:dyDescent="0.25">
      <c r="A285" s="6" t="s">
        <v>667</v>
      </c>
      <c r="B285" s="6" t="s">
        <v>668</v>
      </c>
      <c r="C285" s="6" t="s">
        <v>669</v>
      </c>
      <c r="D285" s="6" t="s">
        <v>16</v>
      </c>
      <c r="E285" s="6" t="s">
        <v>26</v>
      </c>
      <c r="F285" s="20">
        <v>1238</v>
      </c>
      <c r="G285" s="20">
        <v>495</v>
      </c>
      <c r="H285" s="21">
        <v>46255</v>
      </c>
      <c r="I285" s="6" t="s">
        <v>233</v>
      </c>
      <c r="J285" s="19" t="s">
        <v>670</v>
      </c>
      <c r="K285" s="32" t="s">
        <v>19</v>
      </c>
      <c r="L285" t="s">
        <v>19</v>
      </c>
      <c r="M285" t="s">
        <v>19</v>
      </c>
      <c r="AA285">
        <f t="shared" si="4"/>
        <v>1238</v>
      </c>
    </row>
    <row r="286" spans="1:27" x14ac:dyDescent="0.25">
      <c r="A286" s="6" t="s">
        <v>671</v>
      </c>
      <c r="B286" s="6" t="s">
        <v>672</v>
      </c>
      <c r="C286" s="6" t="s">
        <v>673</v>
      </c>
      <c r="D286" s="6" t="s">
        <v>16</v>
      </c>
      <c r="E286" s="6" t="s">
        <v>26</v>
      </c>
      <c r="F286" s="20">
        <v>110</v>
      </c>
      <c r="G286" s="20">
        <v>44</v>
      </c>
      <c r="H286" s="21">
        <v>46251</v>
      </c>
      <c r="I286" s="6" t="s">
        <v>170</v>
      </c>
      <c r="J286" s="19" t="s">
        <v>479</v>
      </c>
      <c r="K286" s="32" t="s">
        <v>19</v>
      </c>
      <c r="L286" t="s">
        <v>19</v>
      </c>
      <c r="AA286">
        <f t="shared" si="4"/>
        <v>110</v>
      </c>
    </row>
    <row r="287" spans="1:27" x14ac:dyDescent="0.25">
      <c r="A287" s="6" t="s">
        <v>671</v>
      </c>
      <c r="B287" s="6" t="s">
        <v>674</v>
      </c>
      <c r="C287" s="6" t="s">
        <v>675</v>
      </c>
      <c r="D287" s="6" t="s">
        <v>16</v>
      </c>
      <c r="E287" s="6" t="s">
        <v>22</v>
      </c>
      <c r="F287" s="20">
        <v>1650</v>
      </c>
      <c r="G287" s="20">
        <v>5</v>
      </c>
      <c r="H287" s="21">
        <v>46237</v>
      </c>
      <c r="K287" s="32" t="s">
        <v>19</v>
      </c>
      <c r="AA287">
        <f t="shared" si="4"/>
        <v>0</v>
      </c>
    </row>
    <row r="288" spans="1:27" x14ac:dyDescent="0.25">
      <c r="A288" s="6" t="s">
        <v>671</v>
      </c>
      <c r="B288" s="6" t="s">
        <v>676</v>
      </c>
      <c r="C288" s="6" t="s">
        <v>677</v>
      </c>
      <c r="D288" s="6" t="s">
        <v>16</v>
      </c>
      <c r="E288" s="6" t="s">
        <v>29</v>
      </c>
      <c r="F288" s="20">
        <v>25</v>
      </c>
      <c r="G288" s="20">
        <v>8</v>
      </c>
      <c r="H288" s="21">
        <v>46239</v>
      </c>
      <c r="K288" s="32" t="s">
        <v>30</v>
      </c>
      <c r="AA288">
        <f t="shared" si="4"/>
        <v>0</v>
      </c>
    </row>
    <row r="289" spans="1:27" x14ac:dyDescent="0.25">
      <c r="A289" s="6" t="s">
        <v>671</v>
      </c>
      <c r="B289" s="6" t="s">
        <v>678</v>
      </c>
      <c r="C289" s="6" t="s">
        <v>679</v>
      </c>
      <c r="D289" s="6" t="s">
        <v>16</v>
      </c>
      <c r="E289" s="6" t="s">
        <v>26</v>
      </c>
      <c r="F289" s="20">
        <v>2150</v>
      </c>
      <c r="G289" s="20">
        <v>444</v>
      </c>
      <c r="H289" s="21">
        <v>46251</v>
      </c>
      <c r="J289" s="19" t="s">
        <v>18</v>
      </c>
      <c r="K289" s="32" t="s">
        <v>19</v>
      </c>
      <c r="L289" t="s">
        <v>19</v>
      </c>
      <c r="AA289">
        <f t="shared" si="4"/>
        <v>0</v>
      </c>
    </row>
    <row r="290" spans="1:27" x14ac:dyDescent="0.25">
      <c r="A290" s="6" t="s">
        <v>671</v>
      </c>
      <c r="B290" s="6" t="s">
        <v>680</v>
      </c>
      <c r="C290" s="6" t="s">
        <v>681</v>
      </c>
      <c r="D290" s="6" t="s">
        <v>16</v>
      </c>
      <c r="E290" s="6" t="s">
        <v>22</v>
      </c>
      <c r="F290" s="20">
        <v>12943</v>
      </c>
      <c r="G290" s="20">
        <v>5157</v>
      </c>
      <c r="H290" s="21">
        <v>46164</v>
      </c>
      <c r="I290" s="6" t="s">
        <v>170</v>
      </c>
      <c r="J290" s="19" t="s">
        <v>479</v>
      </c>
      <c r="K290" s="32" t="s">
        <v>30</v>
      </c>
      <c r="AA290">
        <f t="shared" si="4"/>
        <v>12943</v>
      </c>
    </row>
    <row r="291" spans="1:27" x14ac:dyDescent="0.25">
      <c r="A291" s="6" t="s">
        <v>671</v>
      </c>
      <c r="B291" s="6" t="s">
        <v>682</v>
      </c>
      <c r="C291" s="6" t="s">
        <v>683</v>
      </c>
      <c r="D291" s="6" t="s">
        <v>16</v>
      </c>
      <c r="E291" s="6" t="s">
        <v>26</v>
      </c>
      <c r="F291" s="20">
        <v>90</v>
      </c>
      <c r="G291" s="20">
        <v>34</v>
      </c>
      <c r="H291" s="21">
        <v>46164</v>
      </c>
      <c r="I291" s="6" t="s">
        <v>170</v>
      </c>
      <c r="J291" s="19" t="s">
        <v>479</v>
      </c>
      <c r="K291" s="32" t="s">
        <v>30</v>
      </c>
      <c r="AA291">
        <f t="shared" si="4"/>
        <v>90</v>
      </c>
    </row>
    <row r="292" spans="1:27" x14ac:dyDescent="0.25">
      <c r="A292" s="6" t="s">
        <v>671</v>
      </c>
      <c r="B292" s="6" t="s">
        <v>684</v>
      </c>
      <c r="C292" s="6" t="s">
        <v>685</v>
      </c>
      <c r="D292" s="6" t="s">
        <v>16</v>
      </c>
      <c r="E292" s="6" t="s">
        <v>26</v>
      </c>
      <c r="F292" s="20">
        <v>80</v>
      </c>
      <c r="G292" s="20">
        <v>30</v>
      </c>
      <c r="H292" s="21">
        <v>46251</v>
      </c>
      <c r="J292" s="19" t="s">
        <v>18</v>
      </c>
      <c r="K292" s="32" t="s">
        <v>19</v>
      </c>
      <c r="L292" t="s">
        <v>19</v>
      </c>
      <c r="AA292">
        <f t="shared" si="4"/>
        <v>0</v>
      </c>
    </row>
    <row r="293" spans="1:27" x14ac:dyDescent="0.25">
      <c r="A293" s="6" t="s">
        <v>671</v>
      </c>
      <c r="B293" s="6" t="s">
        <v>686</v>
      </c>
      <c r="C293" s="6" t="s">
        <v>687</v>
      </c>
      <c r="D293" s="6" t="s">
        <v>16</v>
      </c>
      <c r="E293" s="6" t="s">
        <v>26</v>
      </c>
      <c r="F293" s="20">
        <v>70</v>
      </c>
      <c r="G293" s="20">
        <v>28</v>
      </c>
      <c r="H293" s="21">
        <v>46164</v>
      </c>
      <c r="I293" s="6" t="s">
        <v>170</v>
      </c>
      <c r="J293" s="19" t="s">
        <v>479</v>
      </c>
      <c r="K293" s="32" t="s">
        <v>30</v>
      </c>
      <c r="AA293">
        <f t="shared" si="4"/>
        <v>70</v>
      </c>
    </row>
    <row r="294" spans="1:27" x14ac:dyDescent="0.25">
      <c r="A294" s="6" t="s">
        <v>688</v>
      </c>
      <c r="B294" s="6" t="s">
        <v>689</v>
      </c>
      <c r="C294" s="6" t="s">
        <v>690</v>
      </c>
      <c r="D294" s="6" t="s">
        <v>16</v>
      </c>
      <c r="E294" s="6" t="s">
        <v>22</v>
      </c>
      <c r="F294" s="20">
        <v>46206</v>
      </c>
      <c r="G294" s="20">
        <v>15368</v>
      </c>
      <c r="H294" s="21">
        <v>46255</v>
      </c>
      <c r="I294" s="6" t="s">
        <v>170</v>
      </c>
      <c r="K294" s="32" t="s">
        <v>19</v>
      </c>
      <c r="L294" t="s">
        <v>19</v>
      </c>
      <c r="M294" t="s">
        <v>19</v>
      </c>
      <c r="AA294">
        <f t="shared" si="4"/>
        <v>46206</v>
      </c>
    </row>
    <row r="295" spans="1:27" x14ac:dyDescent="0.25">
      <c r="A295" s="6" t="s">
        <v>688</v>
      </c>
      <c r="B295" s="6" t="s">
        <v>691</v>
      </c>
      <c r="C295" s="6" t="s">
        <v>692</v>
      </c>
      <c r="D295" s="6" t="s">
        <v>16</v>
      </c>
      <c r="E295" s="6" t="s">
        <v>26</v>
      </c>
      <c r="F295" s="20">
        <v>25</v>
      </c>
      <c r="G295" s="20">
        <v>14</v>
      </c>
      <c r="H295" s="21">
        <v>46238</v>
      </c>
      <c r="I295" s="6" t="s">
        <v>170</v>
      </c>
      <c r="J295" s="19" t="s">
        <v>693</v>
      </c>
      <c r="K295" s="32" t="s">
        <v>19</v>
      </c>
      <c r="AA295">
        <f t="shared" si="4"/>
        <v>25</v>
      </c>
    </row>
    <row r="296" spans="1:27" x14ac:dyDescent="0.25">
      <c r="A296" s="6" t="s">
        <v>688</v>
      </c>
      <c r="B296" s="6" t="s">
        <v>694</v>
      </c>
      <c r="C296" s="6" t="s">
        <v>695</v>
      </c>
      <c r="D296" s="6" t="s">
        <v>16</v>
      </c>
      <c r="E296" s="6" t="s">
        <v>29</v>
      </c>
      <c r="F296" s="20">
        <v>1390</v>
      </c>
      <c r="G296" s="20">
        <v>726</v>
      </c>
      <c r="K296" s="32" t="s">
        <v>30</v>
      </c>
      <c r="AA296">
        <f t="shared" si="4"/>
        <v>0</v>
      </c>
    </row>
    <row r="297" spans="1:27" x14ac:dyDescent="0.25">
      <c r="A297" s="6" t="s">
        <v>688</v>
      </c>
      <c r="B297" s="6" t="s">
        <v>696</v>
      </c>
      <c r="C297" s="6" t="s">
        <v>697</v>
      </c>
      <c r="D297" s="6" t="s">
        <v>16</v>
      </c>
      <c r="E297" s="6" t="s">
        <v>26</v>
      </c>
      <c r="F297" s="20">
        <v>330</v>
      </c>
      <c r="G297" s="20">
        <v>222</v>
      </c>
      <c r="H297" s="21">
        <v>46251</v>
      </c>
      <c r="I297" s="6" t="s">
        <v>170</v>
      </c>
      <c r="J297" s="19" t="s">
        <v>479</v>
      </c>
      <c r="K297" s="32" t="s">
        <v>19</v>
      </c>
      <c r="L297" t="s">
        <v>19</v>
      </c>
      <c r="AA297">
        <f t="shared" si="4"/>
        <v>330</v>
      </c>
    </row>
    <row r="298" spans="1:27" x14ac:dyDescent="0.25">
      <c r="A298" s="6" t="s">
        <v>688</v>
      </c>
      <c r="B298" s="6" t="s">
        <v>698</v>
      </c>
      <c r="C298" s="6" t="s">
        <v>699</v>
      </c>
      <c r="D298" s="6" t="s">
        <v>16</v>
      </c>
      <c r="E298" s="6" t="s">
        <v>29</v>
      </c>
      <c r="F298" s="20">
        <v>2700</v>
      </c>
      <c r="G298" s="20">
        <v>1300</v>
      </c>
      <c r="K298" s="32" t="s">
        <v>30</v>
      </c>
      <c r="AA298">
        <f t="shared" si="4"/>
        <v>0</v>
      </c>
    </row>
    <row r="299" spans="1:27" x14ac:dyDescent="0.25">
      <c r="A299" s="6" t="s">
        <v>688</v>
      </c>
      <c r="B299" s="6" t="s">
        <v>700</v>
      </c>
      <c r="C299" s="6" t="s">
        <v>701</v>
      </c>
      <c r="D299" s="6" t="s">
        <v>16</v>
      </c>
      <c r="E299" s="6" t="s">
        <v>26</v>
      </c>
      <c r="F299" s="20">
        <v>2130</v>
      </c>
      <c r="G299" s="20">
        <v>998</v>
      </c>
      <c r="H299" s="21">
        <v>46251</v>
      </c>
      <c r="I299" s="6" t="s">
        <v>170</v>
      </c>
      <c r="J299" s="19" t="s">
        <v>479</v>
      </c>
      <c r="K299" s="32" t="s">
        <v>19</v>
      </c>
      <c r="L299" t="s">
        <v>19</v>
      </c>
      <c r="AA299">
        <f t="shared" si="4"/>
        <v>2130</v>
      </c>
    </row>
    <row r="300" spans="1:27" x14ac:dyDescent="0.25">
      <c r="A300" s="6" t="s">
        <v>688</v>
      </c>
      <c r="B300" s="6" t="s">
        <v>702</v>
      </c>
      <c r="C300" s="6" t="s">
        <v>703</v>
      </c>
      <c r="D300" s="6" t="s">
        <v>16</v>
      </c>
      <c r="E300" s="6" t="s">
        <v>26</v>
      </c>
      <c r="F300" s="20">
        <v>228</v>
      </c>
      <c r="G300" s="20">
        <v>75</v>
      </c>
      <c r="K300" s="32" t="s">
        <v>30</v>
      </c>
      <c r="AA300">
        <f t="shared" si="4"/>
        <v>0</v>
      </c>
    </row>
    <row r="301" spans="1:27" x14ac:dyDescent="0.25">
      <c r="A301" s="6" t="s">
        <v>704</v>
      </c>
      <c r="B301" s="6" t="s">
        <v>705</v>
      </c>
      <c r="C301" s="6" t="s">
        <v>706</v>
      </c>
      <c r="D301" s="6" t="s">
        <v>16</v>
      </c>
      <c r="E301" s="6" t="s">
        <v>26</v>
      </c>
      <c r="F301" s="20">
        <v>260</v>
      </c>
      <c r="G301" s="20">
        <v>35</v>
      </c>
      <c r="H301" s="21">
        <v>46251</v>
      </c>
      <c r="I301" s="6" t="s">
        <v>170</v>
      </c>
      <c r="J301" s="19" t="s">
        <v>707</v>
      </c>
      <c r="K301" s="32" t="s">
        <v>19</v>
      </c>
      <c r="L301" t="s">
        <v>19</v>
      </c>
      <c r="AA301">
        <f t="shared" si="4"/>
        <v>260</v>
      </c>
    </row>
    <row r="302" spans="1:27" x14ac:dyDescent="0.25">
      <c r="A302" s="6" t="s">
        <v>704</v>
      </c>
      <c r="B302" s="6" t="s">
        <v>708</v>
      </c>
      <c r="C302" s="6" t="s">
        <v>709</v>
      </c>
      <c r="D302" s="6" t="s">
        <v>16</v>
      </c>
      <c r="E302" s="6" t="s">
        <v>26</v>
      </c>
      <c r="F302" s="20">
        <v>2304</v>
      </c>
      <c r="G302" s="20">
        <v>854</v>
      </c>
      <c r="H302" s="21">
        <v>46239</v>
      </c>
      <c r="I302" s="6" t="s">
        <v>170</v>
      </c>
      <c r="K302" s="32" t="s">
        <v>30</v>
      </c>
      <c r="AA302">
        <f t="shared" si="4"/>
        <v>2304</v>
      </c>
    </row>
    <row r="303" spans="1:27" x14ac:dyDescent="0.25">
      <c r="A303" s="6" t="s">
        <v>704</v>
      </c>
      <c r="B303" s="6" t="s">
        <v>710</v>
      </c>
      <c r="C303" s="6" t="s">
        <v>711</v>
      </c>
      <c r="D303" s="6" t="s">
        <v>16</v>
      </c>
      <c r="E303" s="6" t="s">
        <v>22</v>
      </c>
      <c r="F303" s="20">
        <v>8500</v>
      </c>
      <c r="G303" s="20">
        <v>3187</v>
      </c>
      <c r="H303" s="21">
        <v>46255</v>
      </c>
      <c r="J303" s="19" t="s">
        <v>50</v>
      </c>
      <c r="K303" s="32" t="s">
        <v>19</v>
      </c>
      <c r="L303" t="s">
        <v>19</v>
      </c>
      <c r="M303" t="s">
        <v>19</v>
      </c>
      <c r="AA303">
        <f t="shared" si="4"/>
        <v>0</v>
      </c>
    </row>
    <row r="304" spans="1:27" x14ac:dyDescent="0.25">
      <c r="A304" s="6" t="s">
        <v>704</v>
      </c>
      <c r="B304" s="6" t="s">
        <v>712</v>
      </c>
      <c r="C304" s="6" t="s">
        <v>713</v>
      </c>
      <c r="D304" s="6" t="s">
        <v>16</v>
      </c>
      <c r="E304" s="6" t="s">
        <v>29</v>
      </c>
      <c r="F304" s="20">
        <v>40</v>
      </c>
      <c r="G304" s="20">
        <v>17</v>
      </c>
      <c r="K304" s="32" t="s">
        <v>30</v>
      </c>
      <c r="AA304">
        <f t="shared" si="4"/>
        <v>0</v>
      </c>
    </row>
    <row r="305" spans="1:27" x14ac:dyDescent="0.25">
      <c r="A305" s="6" t="s">
        <v>714</v>
      </c>
      <c r="B305" s="6" t="s">
        <v>715</v>
      </c>
      <c r="C305" s="6" t="s">
        <v>716</v>
      </c>
      <c r="D305" s="6" t="s">
        <v>16</v>
      </c>
      <c r="E305" s="6" t="s">
        <v>26</v>
      </c>
      <c r="F305" s="20">
        <v>115</v>
      </c>
      <c r="G305" s="20">
        <v>75</v>
      </c>
      <c r="K305" s="32" t="s">
        <v>30</v>
      </c>
      <c r="AA305">
        <f t="shared" si="4"/>
        <v>0</v>
      </c>
    </row>
    <row r="306" spans="1:27" ht="45" x14ac:dyDescent="0.25">
      <c r="A306" s="6" t="s">
        <v>714</v>
      </c>
      <c r="B306" s="6" t="s">
        <v>717</v>
      </c>
      <c r="C306" s="6" t="s">
        <v>718</v>
      </c>
      <c r="D306" s="6" t="s">
        <v>16</v>
      </c>
      <c r="E306" s="6" t="s">
        <v>26</v>
      </c>
      <c r="F306" s="20">
        <v>300</v>
      </c>
      <c r="G306" s="20">
        <v>279</v>
      </c>
      <c r="H306" s="21">
        <v>46251</v>
      </c>
      <c r="I306" s="6" t="s">
        <v>252</v>
      </c>
      <c r="J306" s="19" t="s">
        <v>719</v>
      </c>
      <c r="K306" s="32" t="s">
        <v>19</v>
      </c>
      <c r="L306" t="s">
        <v>19</v>
      </c>
      <c r="AA306">
        <f t="shared" si="4"/>
        <v>300</v>
      </c>
    </row>
    <row r="307" spans="1:27" ht="30" x14ac:dyDescent="0.25">
      <c r="A307" s="6" t="s">
        <v>720</v>
      </c>
      <c r="B307" s="6" t="s">
        <v>721</v>
      </c>
      <c r="C307" s="6" t="s">
        <v>722</v>
      </c>
      <c r="D307" s="6" t="s">
        <v>16</v>
      </c>
      <c r="E307" s="6" t="s">
        <v>26</v>
      </c>
      <c r="F307" s="20">
        <v>1707</v>
      </c>
      <c r="G307" s="20">
        <v>577</v>
      </c>
      <c r="H307" s="21">
        <v>46251</v>
      </c>
      <c r="I307" s="6" t="s">
        <v>252</v>
      </c>
      <c r="J307" s="19" t="s">
        <v>723</v>
      </c>
      <c r="K307" s="32" t="s">
        <v>19</v>
      </c>
      <c r="L307" t="s">
        <v>19</v>
      </c>
      <c r="AA307">
        <f t="shared" si="4"/>
        <v>1707</v>
      </c>
    </row>
    <row r="308" spans="1:27" x14ac:dyDescent="0.25">
      <c r="A308" s="6" t="s">
        <v>720</v>
      </c>
      <c r="B308" s="6" t="s">
        <v>724</v>
      </c>
      <c r="C308" s="6" t="s">
        <v>725</v>
      </c>
      <c r="D308" s="6" t="s">
        <v>16</v>
      </c>
      <c r="E308" s="6" t="s">
        <v>26</v>
      </c>
      <c r="F308" s="20">
        <v>50</v>
      </c>
      <c r="G308" s="20">
        <v>35</v>
      </c>
      <c r="H308" s="21">
        <v>46237</v>
      </c>
      <c r="I308" s="6" t="s">
        <v>170</v>
      </c>
      <c r="J308" s="19" t="s">
        <v>726</v>
      </c>
      <c r="K308" s="32" t="s">
        <v>19</v>
      </c>
      <c r="AA308">
        <f t="shared" si="4"/>
        <v>50</v>
      </c>
    </row>
    <row r="309" spans="1:27" x14ac:dyDescent="0.25">
      <c r="A309" s="6" t="s">
        <v>720</v>
      </c>
      <c r="B309" s="6" t="s">
        <v>727</v>
      </c>
      <c r="C309" s="6" t="s">
        <v>728</v>
      </c>
      <c r="D309" s="6" t="s">
        <v>16</v>
      </c>
      <c r="E309" s="6" t="s">
        <v>26</v>
      </c>
      <c r="F309" s="20">
        <v>100</v>
      </c>
      <c r="G309" s="20">
        <v>72</v>
      </c>
      <c r="H309" s="21">
        <v>46255</v>
      </c>
      <c r="I309" s="6" t="s">
        <v>252</v>
      </c>
      <c r="K309" s="32" t="s">
        <v>19</v>
      </c>
      <c r="L309" t="s">
        <v>19</v>
      </c>
      <c r="M309" t="s">
        <v>19</v>
      </c>
      <c r="AA309">
        <f t="shared" si="4"/>
        <v>100</v>
      </c>
    </row>
    <row r="310" spans="1:27" ht="30" x14ac:dyDescent="0.25">
      <c r="A310" s="6" t="s">
        <v>720</v>
      </c>
      <c r="B310" s="6" t="s">
        <v>729</v>
      </c>
      <c r="C310" s="6" t="s">
        <v>730</v>
      </c>
      <c r="D310" s="6" t="s">
        <v>16</v>
      </c>
      <c r="E310" s="6" t="s">
        <v>29</v>
      </c>
      <c r="F310" s="20">
        <v>1555</v>
      </c>
      <c r="G310" s="20">
        <v>872</v>
      </c>
      <c r="H310" s="21">
        <v>46241</v>
      </c>
      <c r="J310" s="19" t="s">
        <v>731</v>
      </c>
      <c r="K310" s="32" t="s">
        <v>30</v>
      </c>
      <c r="AA310">
        <f t="shared" si="4"/>
        <v>0</v>
      </c>
    </row>
    <row r="311" spans="1:27" ht="60" x14ac:dyDescent="0.25">
      <c r="A311" s="6" t="s">
        <v>720</v>
      </c>
      <c r="B311" s="6" t="s">
        <v>732</v>
      </c>
      <c r="C311" s="6" t="s">
        <v>733</v>
      </c>
      <c r="D311" s="6" t="s">
        <v>16</v>
      </c>
      <c r="E311" s="6" t="s">
        <v>22</v>
      </c>
      <c r="F311" s="20">
        <v>4254</v>
      </c>
      <c r="G311" s="20">
        <v>185</v>
      </c>
      <c r="H311" s="21">
        <v>46259</v>
      </c>
      <c r="J311" s="19" t="s">
        <v>734</v>
      </c>
      <c r="K311" s="33" t="s">
        <v>19</v>
      </c>
      <c r="L311" t="s">
        <v>19</v>
      </c>
      <c r="M311" t="s">
        <v>19</v>
      </c>
      <c r="AA311">
        <f t="shared" si="4"/>
        <v>0</v>
      </c>
    </row>
    <row r="312" spans="1:27" ht="45" x14ac:dyDescent="0.25">
      <c r="A312" s="6" t="s">
        <v>720</v>
      </c>
      <c r="B312" s="6" t="s">
        <v>735</v>
      </c>
      <c r="C312" s="6" t="s">
        <v>736</v>
      </c>
      <c r="D312" s="6" t="s">
        <v>16</v>
      </c>
      <c r="E312" s="6" t="s">
        <v>29</v>
      </c>
      <c r="F312" s="20">
        <v>478</v>
      </c>
      <c r="G312" s="20">
        <v>340</v>
      </c>
      <c r="H312" s="21">
        <v>46241</v>
      </c>
      <c r="J312" s="19" t="s">
        <v>737</v>
      </c>
      <c r="K312" s="32" t="s">
        <v>30</v>
      </c>
      <c r="AA312">
        <f t="shared" si="4"/>
        <v>0</v>
      </c>
    </row>
    <row r="313" spans="1:27" x14ac:dyDescent="0.25">
      <c r="A313" s="6" t="s">
        <v>720</v>
      </c>
      <c r="B313" s="6" t="s">
        <v>738</v>
      </c>
      <c r="C313" s="6" t="s">
        <v>739</v>
      </c>
      <c r="D313" s="6" t="s">
        <v>16</v>
      </c>
      <c r="E313" s="6" t="s">
        <v>26</v>
      </c>
      <c r="F313" s="20">
        <v>950</v>
      </c>
      <c r="G313" s="20">
        <v>41</v>
      </c>
      <c r="K313" s="32" t="s">
        <v>30</v>
      </c>
      <c r="AA313">
        <f t="shared" si="4"/>
        <v>0</v>
      </c>
    </row>
    <row r="314" spans="1:27" x14ac:dyDescent="0.25">
      <c r="A314" s="6" t="s">
        <v>720</v>
      </c>
      <c r="B314" s="6" t="s">
        <v>740</v>
      </c>
      <c r="C314" s="6" t="s">
        <v>741</v>
      </c>
      <c r="D314" s="6" t="s">
        <v>16</v>
      </c>
      <c r="E314" s="6" t="s">
        <v>26</v>
      </c>
      <c r="F314" s="20">
        <v>201</v>
      </c>
      <c r="G314" s="20">
        <v>96</v>
      </c>
      <c r="H314" s="21">
        <v>46255</v>
      </c>
      <c r="I314" s="6" t="s">
        <v>170</v>
      </c>
      <c r="J314" s="19" t="s">
        <v>234</v>
      </c>
      <c r="K314" s="32" t="s">
        <v>19</v>
      </c>
      <c r="L314" t="s">
        <v>19</v>
      </c>
      <c r="M314" t="s">
        <v>19</v>
      </c>
      <c r="AA314">
        <f t="shared" si="4"/>
        <v>201</v>
      </c>
    </row>
    <row r="315" spans="1:27" x14ac:dyDescent="0.25">
      <c r="A315" s="6" t="s">
        <v>720</v>
      </c>
      <c r="B315" s="6" t="s">
        <v>742</v>
      </c>
      <c r="C315" s="6" t="s">
        <v>743</v>
      </c>
      <c r="D315" s="6" t="s">
        <v>16</v>
      </c>
      <c r="E315" s="6" t="s">
        <v>26</v>
      </c>
      <c r="F315" s="20">
        <v>61</v>
      </c>
      <c r="G315" s="20">
        <v>7</v>
      </c>
      <c r="H315" s="21">
        <v>46255</v>
      </c>
      <c r="J315" s="19" t="s">
        <v>18</v>
      </c>
      <c r="K315" s="32" t="s">
        <v>19</v>
      </c>
      <c r="L315" t="s">
        <v>19</v>
      </c>
      <c r="M315" t="s">
        <v>19</v>
      </c>
      <c r="AA315">
        <f t="shared" si="4"/>
        <v>0</v>
      </c>
    </row>
    <row r="316" spans="1:27" x14ac:dyDescent="0.25">
      <c r="A316" s="6" t="s">
        <v>720</v>
      </c>
      <c r="B316" s="6" t="s">
        <v>744</v>
      </c>
      <c r="C316" s="6" t="s">
        <v>745</v>
      </c>
      <c r="D316" s="6" t="s">
        <v>16</v>
      </c>
      <c r="E316" s="6" t="s">
        <v>26</v>
      </c>
      <c r="F316" s="20">
        <v>70</v>
      </c>
      <c r="G316" s="20">
        <v>13</v>
      </c>
      <c r="H316" s="21">
        <v>46255</v>
      </c>
      <c r="J316" s="19" t="s">
        <v>18</v>
      </c>
      <c r="K316" s="32" t="s">
        <v>19</v>
      </c>
      <c r="M316" t="s">
        <v>19</v>
      </c>
      <c r="AA316">
        <f t="shared" si="4"/>
        <v>0</v>
      </c>
    </row>
    <row r="317" spans="1:27" ht="90" x14ac:dyDescent="0.25">
      <c r="A317" s="6" t="s">
        <v>720</v>
      </c>
      <c r="B317" s="6" t="s">
        <v>746</v>
      </c>
      <c r="C317" s="6" t="s">
        <v>747</v>
      </c>
      <c r="D317" s="6" t="s">
        <v>16</v>
      </c>
      <c r="E317" s="6" t="s">
        <v>26</v>
      </c>
      <c r="F317" s="20">
        <v>2903</v>
      </c>
      <c r="G317" s="20">
        <v>1002</v>
      </c>
      <c r="H317" s="21">
        <v>46255</v>
      </c>
      <c r="I317" s="6" t="s">
        <v>252</v>
      </c>
      <c r="J317" s="19" t="s">
        <v>748</v>
      </c>
      <c r="K317" s="32" t="s">
        <v>19</v>
      </c>
      <c r="L317" t="s">
        <v>19</v>
      </c>
      <c r="M317" t="s">
        <v>19</v>
      </c>
      <c r="AA317">
        <f t="shared" si="4"/>
        <v>2903</v>
      </c>
    </row>
    <row r="318" spans="1:27" ht="30" x14ac:dyDescent="0.25">
      <c r="A318" s="6" t="s">
        <v>749</v>
      </c>
      <c r="B318" s="6" t="s">
        <v>750</v>
      </c>
      <c r="C318" s="6" t="s">
        <v>751</v>
      </c>
      <c r="D318" s="6" t="s">
        <v>16</v>
      </c>
      <c r="E318" s="6" t="s">
        <v>26</v>
      </c>
      <c r="F318" s="20">
        <v>51</v>
      </c>
      <c r="G318" s="20">
        <v>17</v>
      </c>
      <c r="H318" s="21">
        <v>46255</v>
      </c>
      <c r="I318" s="6" t="s">
        <v>170</v>
      </c>
      <c r="J318" s="22" t="s">
        <v>752</v>
      </c>
      <c r="K318" s="31" t="s">
        <v>19</v>
      </c>
      <c r="M318" t="s">
        <v>19</v>
      </c>
      <c r="AA318">
        <f t="shared" si="4"/>
        <v>51</v>
      </c>
    </row>
    <row r="319" spans="1:27" ht="30" x14ac:dyDescent="0.25">
      <c r="A319" s="6" t="s">
        <v>749</v>
      </c>
      <c r="B319" s="6" t="s">
        <v>753</v>
      </c>
      <c r="C319" s="6" t="s">
        <v>754</v>
      </c>
      <c r="D319" s="6" t="s">
        <v>16</v>
      </c>
      <c r="E319" s="6" t="s">
        <v>22</v>
      </c>
      <c r="F319" s="20">
        <v>2493</v>
      </c>
      <c r="G319" s="20">
        <v>408</v>
      </c>
      <c r="H319" s="21">
        <v>46255</v>
      </c>
      <c r="I319" s="6" t="s">
        <v>170</v>
      </c>
      <c r="J319" s="22" t="s">
        <v>752</v>
      </c>
      <c r="K319" s="31" t="s">
        <v>19</v>
      </c>
      <c r="M319" t="s">
        <v>19</v>
      </c>
      <c r="AA319">
        <f t="shared" si="4"/>
        <v>2493</v>
      </c>
    </row>
    <row r="320" spans="1:27" ht="30" x14ac:dyDescent="0.25">
      <c r="A320" s="6" t="s">
        <v>749</v>
      </c>
      <c r="B320" s="6" t="s">
        <v>755</v>
      </c>
      <c r="C320" s="6" t="s">
        <v>756</v>
      </c>
      <c r="D320" s="6" t="s">
        <v>16</v>
      </c>
      <c r="E320" s="6" t="s">
        <v>29</v>
      </c>
      <c r="F320" s="20">
        <v>405</v>
      </c>
      <c r="G320" s="20">
        <v>162</v>
      </c>
      <c r="H320" s="21">
        <v>46190</v>
      </c>
      <c r="I320" s="6" t="s">
        <v>170</v>
      </c>
      <c r="J320" s="22" t="s">
        <v>752</v>
      </c>
      <c r="K320" s="31" t="s">
        <v>30</v>
      </c>
      <c r="AA320">
        <f t="shared" si="4"/>
        <v>405</v>
      </c>
    </row>
    <row r="321" spans="1:27" ht="30" x14ac:dyDescent="0.25">
      <c r="A321" s="6" t="s">
        <v>749</v>
      </c>
      <c r="B321" s="6" t="s">
        <v>757</v>
      </c>
      <c r="C321" s="6" t="s">
        <v>758</v>
      </c>
      <c r="D321" s="6" t="s">
        <v>16</v>
      </c>
      <c r="E321" s="6" t="s">
        <v>22</v>
      </c>
      <c r="F321" s="20">
        <v>480</v>
      </c>
      <c r="G321" s="20">
        <v>160</v>
      </c>
      <c r="H321" s="21">
        <v>46255</v>
      </c>
      <c r="I321" s="6" t="s">
        <v>170</v>
      </c>
      <c r="J321" s="22" t="s">
        <v>752</v>
      </c>
      <c r="K321" s="31" t="s">
        <v>19</v>
      </c>
      <c r="M321" t="s">
        <v>19</v>
      </c>
      <c r="AA321">
        <f t="shared" si="4"/>
        <v>480</v>
      </c>
    </row>
    <row r="322" spans="1:27" x14ac:dyDescent="0.25">
      <c r="A322" s="6" t="s">
        <v>749</v>
      </c>
      <c r="B322" s="6" t="s">
        <v>759</v>
      </c>
      <c r="C322" s="6" t="s">
        <v>760</v>
      </c>
      <c r="D322" s="6" t="s">
        <v>16</v>
      </c>
      <c r="E322" s="6" t="s">
        <v>26</v>
      </c>
      <c r="F322" s="20">
        <v>40</v>
      </c>
      <c r="G322" s="20">
        <v>15</v>
      </c>
      <c r="H322" s="21">
        <v>46231</v>
      </c>
      <c r="J322" s="19" t="s">
        <v>18</v>
      </c>
      <c r="K322" s="32" t="s">
        <v>19</v>
      </c>
      <c r="AA322">
        <f t="shared" ref="AA322:AA385" si="5">IF(OR($I322="Voluntary", $I322="Mandatory"), $F322, 0)</f>
        <v>0</v>
      </c>
    </row>
    <row r="323" spans="1:27" x14ac:dyDescent="0.25">
      <c r="A323" s="6" t="s">
        <v>749</v>
      </c>
      <c r="B323" s="6" t="s">
        <v>761</v>
      </c>
      <c r="C323" s="6" t="s">
        <v>762</v>
      </c>
      <c r="D323" s="6" t="s">
        <v>16</v>
      </c>
      <c r="E323" s="6" t="s">
        <v>22</v>
      </c>
      <c r="F323" s="20">
        <v>6861</v>
      </c>
      <c r="G323" s="20">
        <v>2417</v>
      </c>
      <c r="H323" s="21">
        <v>46255</v>
      </c>
      <c r="I323" s="6" t="s">
        <v>233</v>
      </c>
      <c r="J323" s="19" t="s">
        <v>18</v>
      </c>
      <c r="K323" s="32" t="s">
        <v>19</v>
      </c>
      <c r="M323" t="s">
        <v>19</v>
      </c>
      <c r="AA323">
        <f t="shared" si="5"/>
        <v>6861</v>
      </c>
    </row>
    <row r="324" spans="1:27" x14ac:dyDescent="0.25">
      <c r="A324" s="6" t="s">
        <v>749</v>
      </c>
      <c r="B324" s="6" t="s">
        <v>763</v>
      </c>
      <c r="C324" s="6" t="s">
        <v>764</v>
      </c>
      <c r="D324" s="6" t="s">
        <v>16</v>
      </c>
      <c r="E324" s="6" t="s">
        <v>26</v>
      </c>
      <c r="F324" s="20">
        <v>895</v>
      </c>
      <c r="G324" s="20">
        <v>483</v>
      </c>
      <c r="H324" s="21">
        <v>46164</v>
      </c>
      <c r="I324" s="6" t="s">
        <v>170</v>
      </c>
      <c r="J324" s="19" t="s">
        <v>479</v>
      </c>
      <c r="K324" s="32" t="s">
        <v>30</v>
      </c>
      <c r="AA324">
        <f t="shared" si="5"/>
        <v>895</v>
      </c>
    </row>
    <row r="325" spans="1:27" x14ac:dyDescent="0.25">
      <c r="A325" s="6" t="s">
        <v>765</v>
      </c>
      <c r="B325" s="6" t="s">
        <v>766</v>
      </c>
      <c r="C325" s="6" t="s">
        <v>767</v>
      </c>
      <c r="D325" s="6" t="s">
        <v>16</v>
      </c>
      <c r="E325" s="6" t="s">
        <v>26</v>
      </c>
      <c r="F325" s="20">
        <v>55</v>
      </c>
      <c r="G325" s="20">
        <v>25</v>
      </c>
      <c r="H325" s="21">
        <v>46259</v>
      </c>
      <c r="J325" s="19" t="s">
        <v>18</v>
      </c>
      <c r="K325" s="32" t="s">
        <v>19</v>
      </c>
      <c r="M325" t="s">
        <v>19</v>
      </c>
      <c r="AA325">
        <f t="shared" si="5"/>
        <v>0</v>
      </c>
    </row>
    <row r="326" spans="1:27" ht="30" x14ac:dyDescent="0.25">
      <c r="A326" s="6" t="s">
        <v>765</v>
      </c>
      <c r="B326" s="6" t="s">
        <v>768</v>
      </c>
      <c r="C326" s="6" t="s">
        <v>769</v>
      </c>
      <c r="D326" s="6" t="s">
        <v>16</v>
      </c>
      <c r="E326" s="6" t="s">
        <v>26</v>
      </c>
      <c r="F326" s="20">
        <v>250</v>
      </c>
      <c r="G326" s="20">
        <v>90</v>
      </c>
      <c r="H326" s="21">
        <v>46255</v>
      </c>
      <c r="J326" s="19" t="s">
        <v>770</v>
      </c>
      <c r="K326" s="32" t="s">
        <v>19</v>
      </c>
      <c r="L326" t="s">
        <v>19</v>
      </c>
      <c r="M326" t="s">
        <v>19</v>
      </c>
      <c r="AA326">
        <f t="shared" si="5"/>
        <v>0</v>
      </c>
    </row>
    <row r="327" spans="1:27" x14ac:dyDescent="0.25">
      <c r="A327" s="6" t="s">
        <v>765</v>
      </c>
      <c r="B327" s="6" t="s">
        <v>771</v>
      </c>
      <c r="C327" s="6" t="s">
        <v>772</v>
      </c>
      <c r="D327" s="6" t="s">
        <v>16</v>
      </c>
      <c r="E327" s="6" t="s">
        <v>17</v>
      </c>
      <c r="F327" s="20">
        <v>4794</v>
      </c>
      <c r="G327" s="20">
        <v>2497</v>
      </c>
      <c r="H327" s="21">
        <v>46237</v>
      </c>
      <c r="I327" s="6" t="s">
        <v>170</v>
      </c>
      <c r="J327" s="19" t="s">
        <v>773</v>
      </c>
      <c r="K327" s="32" t="s">
        <v>19</v>
      </c>
      <c r="AA327">
        <f t="shared" si="5"/>
        <v>4794</v>
      </c>
    </row>
    <row r="328" spans="1:27" x14ac:dyDescent="0.25">
      <c r="A328" s="6" t="s">
        <v>765</v>
      </c>
      <c r="B328" s="6" t="s">
        <v>774</v>
      </c>
      <c r="C328" s="6" t="s">
        <v>775</v>
      </c>
      <c r="D328" s="6" t="s">
        <v>16</v>
      </c>
      <c r="E328" s="6" t="s">
        <v>26</v>
      </c>
      <c r="F328" s="20">
        <v>81</v>
      </c>
      <c r="G328" s="20">
        <v>39</v>
      </c>
      <c r="H328" s="21">
        <v>46233</v>
      </c>
      <c r="J328" s="19" t="s">
        <v>18</v>
      </c>
      <c r="K328" s="32" t="s">
        <v>19</v>
      </c>
      <c r="AA328">
        <f t="shared" si="5"/>
        <v>0</v>
      </c>
    </row>
    <row r="329" spans="1:27" x14ac:dyDescent="0.25">
      <c r="A329" s="6" t="s">
        <v>765</v>
      </c>
      <c r="B329" s="6" t="s">
        <v>776</v>
      </c>
      <c r="C329" s="6" t="s">
        <v>777</v>
      </c>
      <c r="D329" s="6" t="s">
        <v>16</v>
      </c>
      <c r="E329" s="6" t="s">
        <v>26</v>
      </c>
      <c r="F329" s="20">
        <v>146</v>
      </c>
      <c r="G329" s="20">
        <v>51</v>
      </c>
      <c r="K329" s="32" t="s">
        <v>30</v>
      </c>
      <c r="AA329">
        <f t="shared" si="5"/>
        <v>0</v>
      </c>
    </row>
    <row r="330" spans="1:27" x14ac:dyDescent="0.25">
      <c r="A330" s="6" t="s">
        <v>765</v>
      </c>
      <c r="B330" s="6" t="s">
        <v>778</v>
      </c>
      <c r="C330" s="6" t="s">
        <v>779</v>
      </c>
      <c r="D330" s="6" t="s">
        <v>16</v>
      </c>
      <c r="E330" s="6" t="s">
        <v>26</v>
      </c>
      <c r="F330" s="20">
        <v>120</v>
      </c>
      <c r="G330" s="20">
        <v>115</v>
      </c>
      <c r="K330" s="32" t="s">
        <v>30</v>
      </c>
      <c r="AA330">
        <f t="shared" si="5"/>
        <v>0</v>
      </c>
    </row>
    <row r="331" spans="1:27" ht="30" x14ac:dyDescent="0.25">
      <c r="A331" s="6" t="s">
        <v>765</v>
      </c>
      <c r="B331" s="6" t="s">
        <v>780</v>
      </c>
      <c r="C331" s="6" t="s">
        <v>781</v>
      </c>
      <c r="D331" s="6" t="s">
        <v>16</v>
      </c>
      <c r="E331" s="6" t="s">
        <v>17</v>
      </c>
      <c r="F331" s="20">
        <v>2378</v>
      </c>
      <c r="G331" s="20">
        <v>1143</v>
      </c>
      <c r="H331" s="21">
        <v>46255</v>
      </c>
      <c r="J331" s="19" t="s">
        <v>782</v>
      </c>
      <c r="K331" s="32" t="s">
        <v>19</v>
      </c>
      <c r="L331" t="s">
        <v>19</v>
      </c>
      <c r="M331" t="s">
        <v>19</v>
      </c>
      <c r="AA331">
        <f t="shared" si="5"/>
        <v>0</v>
      </c>
    </row>
    <row r="332" spans="1:27" x14ac:dyDescent="0.25">
      <c r="A332" s="6" t="s">
        <v>765</v>
      </c>
      <c r="B332" s="6" t="s">
        <v>783</v>
      </c>
      <c r="C332" s="6" t="s">
        <v>784</v>
      </c>
      <c r="D332" s="6" t="s">
        <v>16</v>
      </c>
      <c r="E332" s="6" t="s">
        <v>26</v>
      </c>
      <c r="F332" s="20">
        <v>4185</v>
      </c>
      <c r="G332" s="20">
        <v>1736</v>
      </c>
      <c r="H332" s="21">
        <v>46251</v>
      </c>
      <c r="J332" s="19" t="s">
        <v>18</v>
      </c>
      <c r="K332" s="32" t="s">
        <v>19</v>
      </c>
      <c r="L332" t="s">
        <v>19</v>
      </c>
      <c r="AA332">
        <f t="shared" si="5"/>
        <v>0</v>
      </c>
    </row>
    <row r="333" spans="1:27" x14ac:dyDescent="0.25">
      <c r="A333" s="6" t="s">
        <v>785</v>
      </c>
      <c r="B333" s="6" t="s">
        <v>786</v>
      </c>
      <c r="C333" s="6" t="s">
        <v>787</v>
      </c>
      <c r="D333" s="6" t="s">
        <v>16</v>
      </c>
      <c r="E333" s="6" t="s">
        <v>29</v>
      </c>
      <c r="F333" s="20">
        <v>194</v>
      </c>
      <c r="G333" s="20">
        <v>79</v>
      </c>
      <c r="H333" s="21">
        <v>46212</v>
      </c>
      <c r="I333" s="6" t="s">
        <v>170</v>
      </c>
      <c r="K333" s="32" t="s">
        <v>30</v>
      </c>
      <c r="AA333">
        <f t="shared" si="5"/>
        <v>194</v>
      </c>
    </row>
    <row r="334" spans="1:27" x14ac:dyDescent="0.25">
      <c r="A334" s="6" t="s">
        <v>785</v>
      </c>
      <c r="B334" s="6" t="s">
        <v>788</v>
      </c>
      <c r="C334" s="6" t="s">
        <v>789</v>
      </c>
      <c r="D334" s="6" t="s">
        <v>16</v>
      </c>
      <c r="E334" s="6" t="s">
        <v>26</v>
      </c>
      <c r="F334" s="20">
        <v>50</v>
      </c>
      <c r="G334" s="20">
        <v>36</v>
      </c>
      <c r="H334" s="21">
        <v>46255</v>
      </c>
      <c r="I334" s="6" t="s">
        <v>170</v>
      </c>
      <c r="J334" s="19" t="s">
        <v>234</v>
      </c>
      <c r="K334" s="32" t="s">
        <v>19</v>
      </c>
      <c r="L334" t="s">
        <v>19</v>
      </c>
      <c r="M334" t="s">
        <v>19</v>
      </c>
      <c r="AA334">
        <f t="shared" si="5"/>
        <v>50</v>
      </c>
    </row>
    <row r="335" spans="1:27" x14ac:dyDescent="0.25">
      <c r="A335" s="6" t="s">
        <v>790</v>
      </c>
      <c r="B335" s="6" t="s">
        <v>791</v>
      </c>
      <c r="C335" s="6" t="s">
        <v>792</v>
      </c>
      <c r="D335" s="6" t="s">
        <v>16</v>
      </c>
      <c r="E335" s="6" t="s">
        <v>26</v>
      </c>
      <c r="F335" s="20">
        <v>391</v>
      </c>
      <c r="G335" s="20">
        <v>156</v>
      </c>
      <c r="H335" s="21">
        <v>46239</v>
      </c>
      <c r="I335" s="6" t="s">
        <v>170</v>
      </c>
      <c r="K335" s="32" t="s">
        <v>19</v>
      </c>
      <c r="AA335">
        <f t="shared" si="5"/>
        <v>391</v>
      </c>
    </row>
    <row r="336" spans="1:27" x14ac:dyDescent="0.25">
      <c r="A336" s="6" t="s">
        <v>785</v>
      </c>
      <c r="B336" s="6" t="s">
        <v>793</v>
      </c>
      <c r="C336" s="6" t="s">
        <v>794</v>
      </c>
      <c r="D336" s="6" t="s">
        <v>16</v>
      </c>
      <c r="E336" s="6" t="s">
        <v>17</v>
      </c>
      <c r="F336" s="20">
        <v>444</v>
      </c>
      <c r="G336" s="20">
        <v>18</v>
      </c>
      <c r="H336" s="21">
        <v>46255</v>
      </c>
      <c r="I336" s="6" t="s">
        <v>170</v>
      </c>
      <c r="J336" s="19" t="s">
        <v>549</v>
      </c>
      <c r="K336" s="32" t="s">
        <v>19</v>
      </c>
      <c r="L336" t="s">
        <v>19</v>
      </c>
      <c r="M336" t="s">
        <v>19</v>
      </c>
      <c r="AA336">
        <f t="shared" si="5"/>
        <v>444</v>
      </c>
    </row>
    <row r="337" spans="1:27" x14ac:dyDescent="0.25">
      <c r="A337" s="6" t="s">
        <v>785</v>
      </c>
      <c r="B337" s="6" t="s">
        <v>795</v>
      </c>
      <c r="C337" s="6" t="s">
        <v>796</v>
      </c>
      <c r="D337" s="6" t="s">
        <v>16</v>
      </c>
      <c r="E337" s="6" t="s">
        <v>26</v>
      </c>
      <c r="F337" s="20">
        <v>196</v>
      </c>
      <c r="G337" s="20">
        <v>98</v>
      </c>
      <c r="H337" s="21">
        <v>46255</v>
      </c>
      <c r="J337" s="19" t="s">
        <v>630</v>
      </c>
      <c r="K337" s="32" t="s">
        <v>30</v>
      </c>
      <c r="AA337">
        <f t="shared" si="5"/>
        <v>0</v>
      </c>
    </row>
    <row r="338" spans="1:27" x14ac:dyDescent="0.25">
      <c r="A338" s="6" t="s">
        <v>597</v>
      </c>
      <c r="B338" s="6" t="s">
        <v>797</v>
      </c>
      <c r="C338" s="6" t="s">
        <v>798</v>
      </c>
      <c r="D338" s="6" t="s">
        <v>16</v>
      </c>
      <c r="E338" s="6" t="s">
        <v>26</v>
      </c>
      <c r="F338" s="20">
        <v>71</v>
      </c>
      <c r="G338" s="20">
        <v>21</v>
      </c>
      <c r="K338" s="32" t="s">
        <v>30</v>
      </c>
      <c r="AA338">
        <f t="shared" si="5"/>
        <v>0</v>
      </c>
    </row>
    <row r="339" spans="1:27" x14ac:dyDescent="0.25">
      <c r="A339" s="6" t="s">
        <v>785</v>
      </c>
      <c r="B339" s="6" t="s">
        <v>799</v>
      </c>
      <c r="C339" s="6" t="s">
        <v>800</v>
      </c>
      <c r="D339" s="6" t="s">
        <v>16</v>
      </c>
      <c r="E339" s="6" t="s">
        <v>26</v>
      </c>
      <c r="F339" s="20">
        <v>78</v>
      </c>
      <c r="G339" s="20">
        <v>37</v>
      </c>
      <c r="H339" s="21">
        <v>46255</v>
      </c>
      <c r="J339" s="19" t="s">
        <v>630</v>
      </c>
      <c r="K339" s="32" t="s">
        <v>30</v>
      </c>
      <c r="AA339">
        <f t="shared" si="5"/>
        <v>0</v>
      </c>
    </row>
    <row r="340" spans="1:27" x14ac:dyDescent="0.25">
      <c r="A340" s="6" t="s">
        <v>801</v>
      </c>
      <c r="B340" s="6" t="s">
        <v>802</v>
      </c>
      <c r="C340" s="6" t="s">
        <v>803</v>
      </c>
      <c r="D340" s="6" t="s">
        <v>16</v>
      </c>
      <c r="E340" s="6" t="s">
        <v>26</v>
      </c>
      <c r="F340" s="20">
        <v>40</v>
      </c>
      <c r="G340" s="20">
        <v>33</v>
      </c>
      <c r="H340" s="21">
        <v>46252</v>
      </c>
      <c r="I340" s="6" t="s">
        <v>170</v>
      </c>
      <c r="K340" s="32" t="s">
        <v>19</v>
      </c>
      <c r="L340" t="s">
        <v>19</v>
      </c>
      <c r="AA340">
        <f t="shared" si="5"/>
        <v>40</v>
      </c>
    </row>
    <row r="341" spans="1:27" x14ac:dyDescent="0.25">
      <c r="A341" s="6" t="s">
        <v>801</v>
      </c>
      <c r="B341" s="6" t="s">
        <v>804</v>
      </c>
      <c r="C341" s="6" t="s">
        <v>805</v>
      </c>
      <c r="D341" s="6" t="s">
        <v>16</v>
      </c>
      <c r="E341" s="6" t="s">
        <v>26</v>
      </c>
      <c r="F341" s="20">
        <v>1133</v>
      </c>
      <c r="G341" s="20">
        <v>528</v>
      </c>
      <c r="H341" s="21">
        <v>46245</v>
      </c>
      <c r="I341" s="6" t="s">
        <v>170</v>
      </c>
      <c r="J341" s="19" t="s">
        <v>806</v>
      </c>
      <c r="K341" s="32" t="s">
        <v>19</v>
      </c>
      <c r="AA341">
        <f t="shared" si="5"/>
        <v>1133</v>
      </c>
    </row>
    <row r="342" spans="1:27" x14ac:dyDescent="0.25">
      <c r="A342" s="6" t="s">
        <v>801</v>
      </c>
      <c r="B342" s="6" t="s">
        <v>807</v>
      </c>
      <c r="C342" s="6" t="s">
        <v>808</v>
      </c>
      <c r="D342" s="6" t="s">
        <v>16</v>
      </c>
      <c r="E342" s="6" t="s">
        <v>26</v>
      </c>
      <c r="F342" s="20">
        <v>375</v>
      </c>
      <c r="G342" s="20">
        <v>259</v>
      </c>
      <c r="H342" s="21">
        <v>46241</v>
      </c>
      <c r="J342" s="19" t="s">
        <v>18</v>
      </c>
      <c r="K342" s="32" t="s">
        <v>19</v>
      </c>
      <c r="AA342">
        <f t="shared" si="5"/>
        <v>0</v>
      </c>
    </row>
    <row r="343" spans="1:27" x14ac:dyDescent="0.25">
      <c r="A343" s="6" t="s">
        <v>801</v>
      </c>
      <c r="B343" s="6" t="s">
        <v>809</v>
      </c>
      <c r="C343" s="6" t="s">
        <v>810</v>
      </c>
      <c r="D343" s="6" t="s">
        <v>16</v>
      </c>
      <c r="E343" s="6" t="s">
        <v>125</v>
      </c>
      <c r="F343" s="20">
        <v>584</v>
      </c>
      <c r="G343" s="20">
        <v>243</v>
      </c>
      <c r="H343" s="21">
        <v>46240</v>
      </c>
      <c r="I343" s="6" t="s">
        <v>121</v>
      </c>
      <c r="K343" s="32" t="s">
        <v>30</v>
      </c>
      <c r="AA343">
        <f t="shared" si="5"/>
        <v>0</v>
      </c>
    </row>
    <row r="344" spans="1:27" x14ac:dyDescent="0.25">
      <c r="A344" s="6" t="s">
        <v>801</v>
      </c>
      <c r="B344" s="6" t="s">
        <v>811</v>
      </c>
      <c r="C344" s="6" t="s">
        <v>812</v>
      </c>
      <c r="D344" s="6" t="s">
        <v>16</v>
      </c>
      <c r="E344" s="6" t="s">
        <v>22</v>
      </c>
      <c r="F344" s="20">
        <v>0</v>
      </c>
      <c r="G344" s="20">
        <v>1</v>
      </c>
      <c r="H344" s="21">
        <v>46251</v>
      </c>
      <c r="I344" s="6" t="s">
        <v>170</v>
      </c>
      <c r="J344" s="19" t="s">
        <v>806</v>
      </c>
      <c r="K344" s="32" t="s">
        <v>19</v>
      </c>
      <c r="L344" t="s">
        <v>19</v>
      </c>
      <c r="AA344">
        <f t="shared" si="5"/>
        <v>0</v>
      </c>
    </row>
    <row r="345" spans="1:27" x14ac:dyDescent="0.25">
      <c r="A345" s="6" t="s">
        <v>801</v>
      </c>
      <c r="B345" s="6" t="s">
        <v>813</v>
      </c>
      <c r="C345" s="6" t="s">
        <v>814</v>
      </c>
      <c r="D345" s="6" t="s">
        <v>16</v>
      </c>
      <c r="E345" s="6" t="s">
        <v>26</v>
      </c>
      <c r="F345" s="20">
        <v>919</v>
      </c>
      <c r="G345" s="20">
        <v>386</v>
      </c>
      <c r="H345" s="21">
        <v>46255</v>
      </c>
      <c r="I345" s="6" t="s">
        <v>121</v>
      </c>
      <c r="J345" s="19" t="s">
        <v>806</v>
      </c>
      <c r="K345" s="32" t="s">
        <v>19</v>
      </c>
      <c r="L345" t="s">
        <v>19</v>
      </c>
      <c r="M345" t="s">
        <v>19</v>
      </c>
      <c r="AA345">
        <f t="shared" si="5"/>
        <v>0</v>
      </c>
    </row>
    <row r="346" spans="1:27" x14ac:dyDescent="0.25">
      <c r="A346" s="6" t="s">
        <v>801</v>
      </c>
      <c r="B346" s="6" t="s">
        <v>815</v>
      </c>
      <c r="C346" s="6" t="s">
        <v>816</v>
      </c>
      <c r="D346" s="6" t="s">
        <v>16</v>
      </c>
      <c r="E346" s="6" t="s">
        <v>29</v>
      </c>
      <c r="F346" s="20">
        <v>4711</v>
      </c>
      <c r="G346" s="20">
        <v>1963</v>
      </c>
      <c r="H346" s="21">
        <v>46240</v>
      </c>
      <c r="I346" s="6" t="s">
        <v>121</v>
      </c>
      <c r="K346" s="32" t="s">
        <v>30</v>
      </c>
      <c r="AA346">
        <f t="shared" si="5"/>
        <v>0</v>
      </c>
    </row>
    <row r="347" spans="1:27" x14ac:dyDescent="0.25">
      <c r="A347" s="6" t="s">
        <v>801</v>
      </c>
      <c r="B347" s="6" t="s">
        <v>817</v>
      </c>
      <c r="C347" s="6" t="s">
        <v>818</v>
      </c>
      <c r="D347" s="6" t="s">
        <v>16</v>
      </c>
      <c r="E347" s="6" t="s">
        <v>125</v>
      </c>
      <c r="F347" s="20">
        <v>120</v>
      </c>
      <c r="G347" s="20">
        <v>50</v>
      </c>
      <c r="H347" s="21">
        <v>46240</v>
      </c>
      <c r="I347" s="6" t="s">
        <v>121</v>
      </c>
      <c r="K347" s="32" t="s">
        <v>30</v>
      </c>
      <c r="AA347">
        <f t="shared" si="5"/>
        <v>0</v>
      </c>
    </row>
    <row r="348" spans="1:27" x14ac:dyDescent="0.25">
      <c r="A348" s="6" t="s">
        <v>801</v>
      </c>
      <c r="B348" s="6" t="s">
        <v>819</v>
      </c>
      <c r="C348" s="6" t="s">
        <v>820</v>
      </c>
      <c r="D348" s="6" t="s">
        <v>16</v>
      </c>
      <c r="E348" s="6" t="s">
        <v>26</v>
      </c>
      <c r="F348" s="20">
        <v>30</v>
      </c>
      <c r="G348" s="20">
        <v>12</v>
      </c>
      <c r="K348" s="32" t="s">
        <v>30</v>
      </c>
      <c r="AA348">
        <f t="shared" si="5"/>
        <v>0</v>
      </c>
    </row>
    <row r="349" spans="1:27" x14ac:dyDescent="0.25">
      <c r="A349" s="6" t="s">
        <v>821</v>
      </c>
      <c r="B349" s="6" t="s">
        <v>822</v>
      </c>
      <c r="C349" s="6" t="s">
        <v>823</v>
      </c>
      <c r="D349" s="6" t="s">
        <v>16</v>
      </c>
      <c r="E349" s="6" t="s">
        <v>26</v>
      </c>
      <c r="F349" s="20">
        <v>220</v>
      </c>
      <c r="G349" s="20">
        <v>102</v>
      </c>
      <c r="H349" s="21">
        <v>46255</v>
      </c>
      <c r="I349" s="6" t="s">
        <v>170</v>
      </c>
      <c r="J349" s="19" t="s">
        <v>541</v>
      </c>
      <c r="K349" s="32" t="s">
        <v>19</v>
      </c>
      <c r="L349" t="s">
        <v>19</v>
      </c>
      <c r="M349" t="s">
        <v>19</v>
      </c>
      <c r="AA349">
        <f t="shared" si="5"/>
        <v>220</v>
      </c>
    </row>
    <row r="350" spans="1:27" x14ac:dyDescent="0.25">
      <c r="A350" s="6" t="s">
        <v>821</v>
      </c>
      <c r="B350" s="6" t="s">
        <v>824</v>
      </c>
      <c r="C350" s="6" t="s">
        <v>825</v>
      </c>
      <c r="D350" s="6" t="s">
        <v>16</v>
      </c>
      <c r="E350" s="6" t="s">
        <v>22</v>
      </c>
      <c r="F350" s="20">
        <v>6177</v>
      </c>
      <c r="G350" s="20">
        <v>2475</v>
      </c>
      <c r="H350" s="21">
        <v>46255</v>
      </c>
      <c r="I350" s="6" t="s">
        <v>170</v>
      </c>
      <c r="J350" s="19" t="s">
        <v>806</v>
      </c>
      <c r="K350" s="32" t="s">
        <v>19</v>
      </c>
      <c r="L350" t="s">
        <v>19</v>
      </c>
      <c r="M350" t="s">
        <v>19</v>
      </c>
      <c r="AA350">
        <f t="shared" si="5"/>
        <v>6177</v>
      </c>
    </row>
    <row r="351" spans="1:27" x14ac:dyDescent="0.25">
      <c r="A351" s="6" t="s">
        <v>821</v>
      </c>
      <c r="B351" s="6" t="s">
        <v>826</v>
      </c>
      <c r="C351" s="6" t="s">
        <v>827</v>
      </c>
      <c r="D351" s="6" t="s">
        <v>16</v>
      </c>
      <c r="E351" s="6" t="s">
        <v>22</v>
      </c>
      <c r="F351" s="20">
        <v>4015</v>
      </c>
      <c r="G351" s="20">
        <v>1808</v>
      </c>
      <c r="H351" s="21">
        <v>46255</v>
      </c>
      <c r="I351" s="6" t="s">
        <v>170</v>
      </c>
      <c r="K351" s="32" t="s">
        <v>19</v>
      </c>
      <c r="L351" t="s">
        <v>19</v>
      </c>
      <c r="M351" t="s">
        <v>19</v>
      </c>
      <c r="AA351">
        <f t="shared" si="5"/>
        <v>4015</v>
      </c>
    </row>
    <row r="352" spans="1:27" x14ac:dyDescent="0.25">
      <c r="A352" s="6" t="s">
        <v>821</v>
      </c>
      <c r="B352" s="6" t="s">
        <v>828</v>
      </c>
      <c r="C352" s="6" t="s">
        <v>829</v>
      </c>
      <c r="D352" s="6" t="s">
        <v>16</v>
      </c>
      <c r="E352" s="6" t="s">
        <v>26</v>
      </c>
      <c r="F352" s="20">
        <v>140</v>
      </c>
      <c r="G352" s="20">
        <v>1</v>
      </c>
      <c r="H352" s="21">
        <v>46251</v>
      </c>
      <c r="J352" s="19" t="s">
        <v>23</v>
      </c>
      <c r="K352" s="32" t="s">
        <v>19</v>
      </c>
      <c r="L352" t="s">
        <v>19</v>
      </c>
      <c r="AA352">
        <f t="shared" si="5"/>
        <v>0</v>
      </c>
    </row>
    <row r="353" spans="1:27" x14ac:dyDescent="0.25">
      <c r="A353" s="6" t="s">
        <v>821</v>
      </c>
      <c r="B353" s="6" t="s">
        <v>830</v>
      </c>
      <c r="C353" s="6" t="s">
        <v>831</v>
      </c>
      <c r="D353" s="6" t="s">
        <v>16</v>
      </c>
      <c r="E353" s="6" t="s">
        <v>29</v>
      </c>
      <c r="F353" s="20">
        <v>41</v>
      </c>
      <c r="G353" s="20">
        <v>16</v>
      </c>
      <c r="H353" s="21">
        <v>46164</v>
      </c>
      <c r="I353" s="6" t="s">
        <v>170</v>
      </c>
      <c r="J353" s="19" t="s">
        <v>832</v>
      </c>
      <c r="K353" s="32" t="s">
        <v>30</v>
      </c>
      <c r="AA353">
        <f t="shared" si="5"/>
        <v>41</v>
      </c>
    </row>
    <row r="354" spans="1:27" x14ac:dyDescent="0.25">
      <c r="A354" s="6" t="s">
        <v>821</v>
      </c>
      <c r="B354" s="6" t="s">
        <v>833</v>
      </c>
      <c r="C354" s="6" t="s">
        <v>834</v>
      </c>
      <c r="D354" s="6" t="s">
        <v>16</v>
      </c>
      <c r="E354" s="6" t="s">
        <v>22</v>
      </c>
      <c r="F354" s="20">
        <v>1700</v>
      </c>
      <c r="G354" s="20">
        <v>672</v>
      </c>
      <c r="H354" s="21">
        <v>46255</v>
      </c>
      <c r="I354" s="6" t="s">
        <v>170</v>
      </c>
      <c r="J354" s="19" t="s">
        <v>806</v>
      </c>
      <c r="K354" s="32" t="s">
        <v>19</v>
      </c>
      <c r="L354" t="s">
        <v>19</v>
      </c>
      <c r="M354" t="s">
        <v>19</v>
      </c>
      <c r="AA354">
        <f t="shared" si="5"/>
        <v>1700</v>
      </c>
    </row>
    <row r="355" spans="1:27" x14ac:dyDescent="0.25">
      <c r="A355" s="6" t="s">
        <v>821</v>
      </c>
      <c r="B355" s="6" t="s">
        <v>835</v>
      </c>
      <c r="C355" s="6" t="s">
        <v>836</v>
      </c>
      <c r="D355" s="6" t="s">
        <v>16</v>
      </c>
      <c r="E355" s="6" t="s">
        <v>26</v>
      </c>
      <c r="F355" s="20">
        <v>99</v>
      </c>
      <c r="G355" s="20">
        <v>44</v>
      </c>
      <c r="H355" s="21">
        <v>46255</v>
      </c>
      <c r="J355" s="19" t="s">
        <v>18</v>
      </c>
      <c r="K355" s="32" t="s">
        <v>19</v>
      </c>
      <c r="M355" t="s">
        <v>19</v>
      </c>
      <c r="AA355">
        <f t="shared" si="5"/>
        <v>0</v>
      </c>
    </row>
    <row r="356" spans="1:27" x14ac:dyDescent="0.25">
      <c r="A356" s="6" t="s">
        <v>821</v>
      </c>
      <c r="B356" s="6" t="s">
        <v>837</v>
      </c>
      <c r="C356" s="6" t="s">
        <v>838</v>
      </c>
      <c r="D356" s="6" t="s">
        <v>16</v>
      </c>
      <c r="E356" s="6" t="s">
        <v>26</v>
      </c>
      <c r="F356" s="20">
        <v>2595</v>
      </c>
      <c r="G356" s="20">
        <v>1345</v>
      </c>
      <c r="H356" s="21">
        <v>46255</v>
      </c>
      <c r="J356" s="19" t="s">
        <v>726</v>
      </c>
      <c r="K356" s="32" t="s">
        <v>19</v>
      </c>
      <c r="L356" t="s">
        <v>19</v>
      </c>
      <c r="M356" t="s">
        <v>19</v>
      </c>
      <c r="AA356">
        <f t="shared" si="5"/>
        <v>0</v>
      </c>
    </row>
    <row r="357" spans="1:27" x14ac:dyDescent="0.25">
      <c r="A357" s="6" t="s">
        <v>821</v>
      </c>
      <c r="B357" s="6" t="s">
        <v>839</v>
      </c>
      <c r="C357" s="6" t="s">
        <v>840</v>
      </c>
      <c r="D357" s="6" t="s">
        <v>16</v>
      </c>
      <c r="E357" s="6" t="s">
        <v>26</v>
      </c>
      <c r="F357" s="20">
        <v>160</v>
      </c>
      <c r="G357" s="20">
        <v>39</v>
      </c>
      <c r="H357" s="21">
        <v>46240</v>
      </c>
      <c r="I357" s="21"/>
      <c r="J357" s="19" t="s">
        <v>654</v>
      </c>
      <c r="K357" s="32" t="s">
        <v>30</v>
      </c>
      <c r="AA357">
        <f t="shared" si="5"/>
        <v>0</v>
      </c>
    </row>
    <row r="358" spans="1:27" x14ac:dyDescent="0.25">
      <c r="A358" s="6" t="s">
        <v>821</v>
      </c>
      <c r="B358" s="6" t="s">
        <v>841</v>
      </c>
      <c r="C358" s="6" t="s">
        <v>842</v>
      </c>
      <c r="D358" s="6" t="s">
        <v>16</v>
      </c>
      <c r="E358" s="6" t="s">
        <v>22</v>
      </c>
      <c r="F358" s="20">
        <v>1430</v>
      </c>
      <c r="G358" s="20">
        <v>25</v>
      </c>
      <c r="H358" s="21">
        <v>46255</v>
      </c>
      <c r="J358" s="19" t="s">
        <v>18</v>
      </c>
      <c r="K358" s="32" t="s">
        <v>19</v>
      </c>
      <c r="L358" t="s">
        <v>19</v>
      </c>
      <c r="M358" t="s">
        <v>19</v>
      </c>
      <c r="AA358">
        <f t="shared" si="5"/>
        <v>0</v>
      </c>
    </row>
    <row r="359" spans="1:27" x14ac:dyDescent="0.25">
      <c r="A359" s="6" t="s">
        <v>821</v>
      </c>
      <c r="B359" s="6" t="s">
        <v>843</v>
      </c>
      <c r="C359" s="6" t="s">
        <v>844</v>
      </c>
      <c r="D359" s="6" t="s">
        <v>16</v>
      </c>
      <c r="E359" s="6" t="s">
        <v>26</v>
      </c>
      <c r="F359" s="20">
        <v>3328</v>
      </c>
      <c r="G359" s="20">
        <v>1471</v>
      </c>
      <c r="H359" s="21">
        <v>46255</v>
      </c>
      <c r="J359" s="19" t="s">
        <v>18</v>
      </c>
      <c r="K359" s="32" t="s">
        <v>19</v>
      </c>
      <c r="M359" t="s">
        <v>19</v>
      </c>
      <c r="AA359">
        <f t="shared" si="5"/>
        <v>0</v>
      </c>
    </row>
    <row r="360" spans="1:27" x14ac:dyDescent="0.25">
      <c r="A360" s="6" t="s">
        <v>821</v>
      </c>
      <c r="B360" s="6" t="s">
        <v>845</v>
      </c>
      <c r="C360" s="6" t="s">
        <v>846</v>
      </c>
      <c r="D360" s="6" t="s">
        <v>16</v>
      </c>
      <c r="E360" s="6" t="s">
        <v>29</v>
      </c>
      <c r="F360" s="20">
        <v>80</v>
      </c>
      <c r="G360" s="20">
        <v>38</v>
      </c>
      <c r="H360" s="21">
        <v>46164</v>
      </c>
      <c r="I360" s="6" t="s">
        <v>170</v>
      </c>
      <c r="J360" s="19" t="s">
        <v>832</v>
      </c>
      <c r="K360" s="32" t="s">
        <v>30</v>
      </c>
      <c r="AA360">
        <f t="shared" si="5"/>
        <v>80</v>
      </c>
    </row>
    <row r="361" spans="1:27" x14ac:dyDescent="0.25">
      <c r="A361" s="6" t="s">
        <v>821</v>
      </c>
      <c r="B361" s="6" t="s">
        <v>847</v>
      </c>
      <c r="C361" s="6" t="s">
        <v>848</v>
      </c>
      <c r="D361" s="6" t="s">
        <v>16</v>
      </c>
      <c r="E361" s="6" t="s">
        <v>29</v>
      </c>
      <c r="F361" s="20">
        <v>182</v>
      </c>
      <c r="G361" s="20">
        <v>71</v>
      </c>
      <c r="H361" s="21">
        <v>46164</v>
      </c>
      <c r="I361" s="6" t="s">
        <v>170</v>
      </c>
      <c r="J361" s="19" t="s">
        <v>832</v>
      </c>
      <c r="K361" s="32" t="s">
        <v>30</v>
      </c>
      <c r="AA361">
        <f t="shared" si="5"/>
        <v>182</v>
      </c>
    </row>
    <row r="362" spans="1:27" x14ac:dyDescent="0.25">
      <c r="A362" s="6" t="s">
        <v>821</v>
      </c>
      <c r="B362" s="6" t="s">
        <v>849</v>
      </c>
      <c r="C362" s="6" t="s">
        <v>850</v>
      </c>
      <c r="D362" s="6" t="s">
        <v>16</v>
      </c>
      <c r="E362" s="6" t="s">
        <v>26</v>
      </c>
      <c r="F362" s="20">
        <v>140</v>
      </c>
      <c r="G362" s="20">
        <v>46</v>
      </c>
      <c r="K362" s="32" t="s">
        <v>30</v>
      </c>
      <c r="AA362">
        <f t="shared" si="5"/>
        <v>0</v>
      </c>
    </row>
    <row r="363" spans="1:27" x14ac:dyDescent="0.25">
      <c r="A363" s="6" t="s">
        <v>821</v>
      </c>
      <c r="B363" s="6" t="s">
        <v>851</v>
      </c>
      <c r="C363" s="6" t="s">
        <v>852</v>
      </c>
      <c r="D363" s="6" t="s">
        <v>16</v>
      </c>
      <c r="E363" s="6" t="s">
        <v>26</v>
      </c>
      <c r="F363" s="20">
        <v>5472</v>
      </c>
      <c r="G363" s="20">
        <v>2189</v>
      </c>
      <c r="H363" s="21">
        <v>46255</v>
      </c>
      <c r="I363" s="6" t="s">
        <v>170</v>
      </c>
      <c r="J363" s="19" t="s">
        <v>832</v>
      </c>
      <c r="K363" s="32" t="s">
        <v>19</v>
      </c>
      <c r="L363" t="s">
        <v>19</v>
      </c>
      <c r="M363" t="s">
        <v>19</v>
      </c>
      <c r="AA363">
        <f t="shared" si="5"/>
        <v>5472</v>
      </c>
    </row>
    <row r="364" spans="1:27" x14ac:dyDescent="0.25">
      <c r="A364" s="6" t="s">
        <v>821</v>
      </c>
      <c r="B364" s="6" t="s">
        <v>853</v>
      </c>
      <c r="C364" s="6" t="s">
        <v>854</v>
      </c>
      <c r="D364" s="6" t="s">
        <v>16</v>
      </c>
      <c r="E364" s="6" t="s">
        <v>125</v>
      </c>
      <c r="F364" s="20">
        <v>481</v>
      </c>
      <c r="G364" s="20">
        <v>195</v>
      </c>
      <c r="H364" s="21">
        <v>46164</v>
      </c>
      <c r="I364" s="6" t="s">
        <v>170</v>
      </c>
      <c r="J364" s="19" t="s">
        <v>832</v>
      </c>
      <c r="K364" s="32" t="s">
        <v>30</v>
      </c>
      <c r="AA364">
        <f t="shared" si="5"/>
        <v>481</v>
      </c>
    </row>
    <row r="365" spans="1:27" x14ac:dyDescent="0.25">
      <c r="A365" s="6" t="s">
        <v>821</v>
      </c>
      <c r="B365" s="6" t="s">
        <v>855</v>
      </c>
      <c r="C365" s="6" t="s">
        <v>856</v>
      </c>
      <c r="D365" s="6" t="s">
        <v>16</v>
      </c>
      <c r="E365" s="6" t="s">
        <v>26</v>
      </c>
      <c r="F365" s="20">
        <v>400</v>
      </c>
      <c r="G365" s="20">
        <v>100</v>
      </c>
      <c r="H365" s="21">
        <v>46240</v>
      </c>
      <c r="I365" s="21"/>
      <c r="J365" s="19" t="s">
        <v>654</v>
      </c>
      <c r="K365" s="32" t="s">
        <v>30</v>
      </c>
      <c r="AA365">
        <f t="shared" si="5"/>
        <v>0</v>
      </c>
    </row>
    <row r="366" spans="1:27" x14ac:dyDescent="0.25">
      <c r="A366" s="6" t="s">
        <v>821</v>
      </c>
      <c r="B366" s="6" t="s">
        <v>857</v>
      </c>
      <c r="C366" s="6" t="s">
        <v>858</v>
      </c>
      <c r="D366" s="6" t="s">
        <v>16</v>
      </c>
      <c r="E366" s="6" t="s">
        <v>29</v>
      </c>
      <c r="F366" s="20">
        <v>1332</v>
      </c>
      <c r="G366" s="20">
        <v>437</v>
      </c>
      <c r="H366" s="21">
        <v>46164</v>
      </c>
      <c r="I366" s="6" t="s">
        <v>170</v>
      </c>
      <c r="J366" s="19" t="s">
        <v>832</v>
      </c>
      <c r="K366" s="32" t="s">
        <v>30</v>
      </c>
      <c r="AA366">
        <f t="shared" si="5"/>
        <v>1332</v>
      </c>
    </row>
    <row r="367" spans="1:27" x14ac:dyDescent="0.25">
      <c r="A367" s="6" t="s">
        <v>821</v>
      </c>
      <c r="B367" s="6" t="s">
        <v>859</v>
      </c>
      <c r="C367" s="6" t="s">
        <v>860</v>
      </c>
      <c r="D367" s="6" t="s">
        <v>16</v>
      </c>
      <c r="E367" s="6" t="s">
        <v>17</v>
      </c>
      <c r="F367" s="20">
        <v>14834</v>
      </c>
      <c r="G367" s="20">
        <v>6140</v>
      </c>
      <c r="H367" s="21">
        <v>46255</v>
      </c>
      <c r="I367" s="6" t="s">
        <v>170</v>
      </c>
      <c r="J367" s="19" t="s">
        <v>832</v>
      </c>
      <c r="K367" s="32" t="s">
        <v>19</v>
      </c>
      <c r="L367" t="s">
        <v>19</v>
      </c>
      <c r="M367" t="s">
        <v>19</v>
      </c>
      <c r="AA367">
        <f t="shared" si="5"/>
        <v>14834</v>
      </c>
    </row>
    <row r="368" spans="1:27" x14ac:dyDescent="0.25">
      <c r="A368" s="6" t="s">
        <v>821</v>
      </c>
      <c r="B368" s="6" t="s">
        <v>861</v>
      </c>
      <c r="C368" s="6" t="s">
        <v>862</v>
      </c>
      <c r="D368" s="6" t="s">
        <v>16</v>
      </c>
      <c r="E368" s="6" t="s">
        <v>17</v>
      </c>
      <c r="F368" s="20">
        <v>2963</v>
      </c>
      <c r="G368" s="20">
        <v>1494</v>
      </c>
      <c r="H368" s="21">
        <v>46252</v>
      </c>
      <c r="I368" s="6" t="s">
        <v>170</v>
      </c>
      <c r="K368" s="32" t="s">
        <v>19</v>
      </c>
      <c r="L368" t="s">
        <v>19</v>
      </c>
      <c r="AA368">
        <f t="shared" si="5"/>
        <v>2963</v>
      </c>
    </row>
    <row r="369" spans="1:27" x14ac:dyDescent="0.25">
      <c r="A369" s="6" t="s">
        <v>863</v>
      </c>
      <c r="B369" s="6" t="s">
        <v>864</v>
      </c>
      <c r="C369" s="6" t="s">
        <v>865</v>
      </c>
      <c r="D369" s="6" t="s">
        <v>16</v>
      </c>
      <c r="E369" s="6" t="s">
        <v>17</v>
      </c>
      <c r="F369" s="20">
        <v>2578</v>
      </c>
      <c r="G369" s="20">
        <v>1706</v>
      </c>
      <c r="H369" s="21">
        <v>46237</v>
      </c>
      <c r="I369" s="6" t="s">
        <v>866</v>
      </c>
      <c r="J369" s="19" t="s">
        <v>726</v>
      </c>
      <c r="K369" s="32" t="s">
        <v>19</v>
      </c>
      <c r="AA369">
        <f t="shared" si="5"/>
        <v>0</v>
      </c>
    </row>
    <row r="370" spans="1:27" x14ac:dyDescent="0.25">
      <c r="A370" s="6" t="s">
        <v>863</v>
      </c>
      <c r="B370" s="6" t="s">
        <v>867</v>
      </c>
      <c r="C370" s="6" t="s">
        <v>868</v>
      </c>
      <c r="D370" s="6" t="s">
        <v>16</v>
      </c>
      <c r="E370" s="6" t="s">
        <v>17</v>
      </c>
      <c r="F370" s="20">
        <v>1908</v>
      </c>
      <c r="G370" s="20">
        <v>636</v>
      </c>
      <c r="K370" s="32" t="s">
        <v>30</v>
      </c>
      <c r="AA370">
        <f t="shared" si="5"/>
        <v>0</v>
      </c>
    </row>
    <row r="371" spans="1:27" x14ac:dyDescent="0.25">
      <c r="A371" s="6" t="s">
        <v>863</v>
      </c>
      <c r="B371" s="6" t="s">
        <v>869</v>
      </c>
      <c r="C371" s="6" t="s">
        <v>870</v>
      </c>
      <c r="D371" s="6" t="s">
        <v>16</v>
      </c>
      <c r="E371" s="6" t="s">
        <v>26</v>
      </c>
      <c r="F371" s="20">
        <v>68</v>
      </c>
      <c r="G371" s="20">
        <v>28</v>
      </c>
      <c r="H371" s="21">
        <v>46164</v>
      </c>
      <c r="I371" s="6" t="s">
        <v>170</v>
      </c>
      <c r="J371" s="19" t="s">
        <v>479</v>
      </c>
      <c r="K371" s="32" t="s">
        <v>30</v>
      </c>
      <c r="AA371">
        <f t="shared" si="5"/>
        <v>68</v>
      </c>
    </row>
    <row r="372" spans="1:27" x14ac:dyDescent="0.25">
      <c r="A372" s="6" t="s">
        <v>863</v>
      </c>
      <c r="B372" s="6" t="s">
        <v>871</v>
      </c>
      <c r="C372" s="6" t="s">
        <v>872</v>
      </c>
      <c r="D372" s="6" t="s">
        <v>16</v>
      </c>
      <c r="E372" s="6" t="s">
        <v>26</v>
      </c>
      <c r="F372" s="20">
        <v>145</v>
      </c>
      <c r="G372" s="20">
        <v>60</v>
      </c>
      <c r="H372" s="21">
        <v>46164</v>
      </c>
      <c r="I372" s="6" t="s">
        <v>170</v>
      </c>
      <c r="J372" s="19" t="s">
        <v>479</v>
      </c>
      <c r="K372" s="32" t="s">
        <v>30</v>
      </c>
      <c r="AA372">
        <f t="shared" si="5"/>
        <v>145</v>
      </c>
    </row>
    <row r="373" spans="1:27" x14ac:dyDescent="0.25">
      <c r="A373" s="6" t="s">
        <v>863</v>
      </c>
      <c r="B373" s="6" t="s">
        <v>873</v>
      </c>
      <c r="C373" s="6" t="s">
        <v>874</v>
      </c>
      <c r="D373" s="6" t="s">
        <v>16</v>
      </c>
      <c r="E373" s="6" t="s">
        <v>26</v>
      </c>
      <c r="F373" s="20">
        <v>90</v>
      </c>
      <c r="G373" s="20">
        <v>44</v>
      </c>
      <c r="H373" s="21">
        <v>46244</v>
      </c>
      <c r="I373" s="6" t="s">
        <v>233</v>
      </c>
      <c r="J373" s="19" t="s">
        <v>260</v>
      </c>
      <c r="K373" s="32" t="s">
        <v>19</v>
      </c>
      <c r="AA373">
        <f t="shared" si="5"/>
        <v>90</v>
      </c>
    </row>
    <row r="374" spans="1:27" x14ac:dyDescent="0.25">
      <c r="A374" s="6" t="s">
        <v>863</v>
      </c>
      <c r="B374" s="6" t="s">
        <v>875</v>
      </c>
      <c r="C374" s="6" t="s">
        <v>876</v>
      </c>
      <c r="D374" s="6" t="s">
        <v>16</v>
      </c>
      <c r="E374" s="6" t="s">
        <v>26</v>
      </c>
      <c r="F374" s="20">
        <v>43</v>
      </c>
      <c r="G374" s="20">
        <v>21</v>
      </c>
      <c r="H374" s="21">
        <v>46251</v>
      </c>
      <c r="J374" s="19" t="s">
        <v>877</v>
      </c>
      <c r="K374" s="32" t="s">
        <v>19</v>
      </c>
      <c r="L374" t="s">
        <v>19</v>
      </c>
      <c r="AA374">
        <f t="shared" si="5"/>
        <v>0</v>
      </c>
    </row>
    <row r="375" spans="1:27" x14ac:dyDescent="0.25">
      <c r="A375" s="6" t="s">
        <v>863</v>
      </c>
      <c r="B375" s="6" t="s">
        <v>878</v>
      </c>
      <c r="C375" s="6" t="s">
        <v>879</v>
      </c>
      <c r="D375" s="6" t="s">
        <v>16</v>
      </c>
      <c r="E375" s="6" t="s">
        <v>26</v>
      </c>
      <c r="F375" s="20">
        <v>145</v>
      </c>
      <c r="G375" s="20">
        <v>58</v>
      </c>
      <c r="H375" s="21">
        <v>46164</v>
      </c>
      <c r="I375" s="6" t="s">
        <v>170</v>
      </c>
      <c r="J375" s="19" t="s">
        <v>479</v>
      </c>
      <c r="K375" s="32" t="s">
        <v>30</v>
      </c>
      <c r="AA375">
        <f t="shared" si="5"/>
        <v>145</v>
      </c>
    </row>
    <row r="376" spans="1:27" x14ac:dyDescent="0.25">
      <c r="A376" s="6" t="s">
        <v>863</v>
      </c>
      <c r="B376" s="6" t="s">
        <v>880</v>
      </c>
      <c r="C376" s="6" t="s">
        <v>881</v>
      </c>
      <c r="D376" s="6" t="s">
        <v>16</v>
      </c>
      <c r="E376" s="6" t="s">
        <v>26</v>
      </c>
      <c r="F376" s="20">
        <v>1864</v>
      </c>
      <c r="G376" s="20">
        <v>900</v>
      </c>
      <c r="H376" s="21">
        <v>46251</v>
      </c>
      <c r="I376" s="6" t="s">
        <v>170</v>
      </c>
      <c r="J376" s="19" t="s">
        <v>234</v>
      </c>
      <c r="K376" s="32" t="s">
        <v>19</v>
      </c>
      <c r="AA376">
        <f t="shared" si="5"/>
        <v>1864</v>
      </c>
    </row>
    <row r="377" spans="1:27" ht="30" x14ac:dyDescent="0.25">
      <c r="A377" s="6" t="s">
        <v>863</v>
      </c>
      <c r="B377" s="6" t="s">
        <v>882</v>
      </c>
      <c r="C377" s="6" t="s">
        <v>883</v>
      </c>
      <c r="D377" s="6" t="s">
        <v>16</v>
      </c>
      <c r="E377" s="6" t="s">
        <v>17</v>
      </c>
      <c r="F377" s="20">
        <v>2274</v>
      </c>
      <c r="G377" s="20">
        <v>990</v>
      </c>
      <c r="H377" s="21">
        <v>46237</v>
      </c>
      <c r="I377" s="6" t="s">
        <v>170</v>
      </c>
      <c r="J377" s="22" t="s">
        <v>884</v>
      </c>
      <c r="K377" s="32" t="s">
        <v>19</v>
      </c>
      <c r="AA377">
        <f t="shared" si="5"/>
        <v>2274</v>
      </c>
    </row>
    <row r="378" spans="1:27" x14ac:dyDescent="0.25">
      <c r="A378" s="6" t="s">
        <v>863</v>
      </c>
      <c r="B378" s="6" t="s">
        <v>885</v>
      </c>
      <c r="C378" s="6" t="s">
        <v>886</v>
      </c>
      <c r="D378" s="6" t="s">
        <v>16</v>
      </c>
      <c r="E378" s="6" t="s">
        <v>17</v>
      </c>
      <c r="F378" s="20">
        <v>948</v>
      </c>
      <c r="G378" s="20">
        <v>51</v>
      </c>
      <c r="K378" s="31" t="s">
        <v>30</v>
      </c>
      <c r="AA378">
        <f t="shared" si="5"/>
        <v>0</v>
      </c>
    </row>
    <row r="379" spans="1:27" x14ac:dyDescent="0.25">
      <c r="A379" s="6" t="s">
        <v>863</v>
      </c>
      <c r="B379" s="6" t="s">
        <v>887</v>
      </c>
      <c r="C379" s="6" t="s">
        <v>888</v>
      </c>
      <c r="D379" s="6" t="s">
        <v>16</v>
      </c>
      <c r="E379" s="6" t="s">
        <v>26</v>
      </c>
      <c r="F379" s="20">
        <v>90</v>
      </c>
      <c r="G379" s="20">
        <v>37</v>
      </c>
      <c r="H379" s="21">
        <v>46251</v>
      </c>
      <c r="I379" s="6" t="s">
        <v>170</v>
      </c>
      <c r="J379" s="19" t="s">
        <v>479</v>
      </c>
      <c r="K379" s="32" t="s">
        <v>19</v>
      </c>
      <c r="AA379">
        <f t="shared" si="5"/>
        <v>90</v>
      </c>
    </row>
    <row r="380" spans="1:27" x14ac:dyDescent="0.25">
      <c r="A380" s="6" t="s">
        <v>863</v>
      </c>
      <c r="B380" s="6" t="s">
        <v>889</v>
      </c>
      <c r="C380" s="6" t="s">
        <v>890</v>
      </c>
      <c r="D380" s="6" t="s">
        <v>16</v>
      </c>
      <c r="E380" s="6" t="s">
        <v>22</v>
      </c>
      <c r="F380" s="20">
        <v>7410</v>
      </c>
      <c r="G380" s="20">
        <v>3053</v>
      </c>
      <c r="H380" s="21">
        <v>46255</v>
      </c>
      <c r="I380" s="6" t="s">
        <v>170</v>
      </c>
      <c r="J380" s="19" t="s">
        <v>891</v>
      </c>
      <c r="K380" s="32" t="s">
        <v>19</v>
      </c>
      <c r="L380" t="s">
        <v>19</v>
      </c>
      <c r="M380" t="s">
        <v>19</v>
      </c>
      <c r="AA380">
        <f t="shared" si="5"/>
        <v>7410</v>
      </c>
    </row>
    <row r="381" spans="1:27" x14ac:dyDescent="0.25">
      <c r="A381" s="6" t="s">
        <v>863</v>
      </c>
      <c r="B381" s="6" t="s">
        <v>892</v>
      </c>
      <c r="C381" s="6" t="s">
        <v>893</v>
      </c>
      <c r="D381" s="6" t="s">
        <v>16</v>
      </c>
      <c r="E381" s="6" t="s">
        <v>17</v>
      </c>
      <c r="F381" s="20">
        <v>1548</v>
      </c>
      <c r="G381" s="20">
        <v>619</v>
      </c>
      <c r="H381" s="21">
        <v>46237</v>
      </c>
      <c r="I381" s="6" t="s">
        <v>894</v>
      </c>
      <c r="J381" s="19" t="s">
        <v>726</v>
      </c>
      <c r="K381" s="32" t="s">
        <v>19</v>
      </c>
      <c r="AA381">
        <f t="shared" si="5"/>
        <v>0</v>
      </c>
    </row>
    <row r="382" spans="1:27" x14ac:dyDescent="0.25">
      <c r="A382" s="6" t="s">
        <v>863</v>
      </c>
      <c r="B382" s="6" t="s">
        <v>895</v>
      </c>
      <c r="C382" s="6" t="s">
        <v>896</v>
      </c>
      <c r="D382" s="6" t="s">
        <v>16</v>
      </c>
      <c r="E382" s="6" t="s">
        <v>26</v>
      </c>
      <c r="F382" s="20">
        <v>54</v>
      </c>
      <c r="G382" s="20">
        <v>40</v>
      </c>
      <c r="K382" s="32" t="s">
        <v>30</v>
      </c>
      <c r="AA382">
        <f t="shared" si="5"/>
        <v>0</v>
      </c>
    </row>
    <row r="383" spans="1:27" ht="30" x14ac:dyDescent="0.25">
      <c r="A383" s="6" t="s">
        <v>863</v>
      </c>
      <c r="B383" s="6" t="s">
        <v>897</v>
      </c>
      <c r="C383" s="6" t="s">
        <v>898</v>
      </c>
      <c r="D383" s="6" t="s">
        <v>16</v>
      </c>
      <c r="E383" s="6" t="s">
        <v>22</v>
      </c>
      <c r="F383" s="20">
        <v>5955</v>
      </c>
      <c r="G383" s="20">
        <v>2500</v>
      </c>
      <c r="H383" s="21">
        <v>46251</v>
      </c>
      <c r="I383" s="6" t="s">
        <v>170</v>
      </c>
      <c r="J383" s="22" t="s">
        <v>899</v>
      </c>
      <c r="K383" s="31" t="s">
        <v>19</v>
      </c>
      <c r="L383" t="s">
        <v>19</v>
      </c>
      <c r="AA383">
        <f t="shared" si="5"/>
        <v>5955</v>
      </c>
    </row>
    <row r="384" spans="1:27" x14ac:dyDescent="0.25">
      <c r="A384" s="6" t="s">
        <v>900</v>
      </c>
      <c r="B384" s="6" t="s">
        <v>901</v>
      </c>
      <c r="C384" s="6" t="s">
        <v>902</v>
      </c>
      <c r="D384" s="6" t="s">
        <v>16</v>
      </c>
      <c r="E384" s="6" t="s">
        <v>26</v>
      </c>
      <c r="F384" s="20">
        <v>50</v>
      </c>
      <c r="G384" s="20">
        <v>36</v>
      </c>
      <c r="K384" s="32" t="s">
        <v>30</v>
      </c>
      <c r="AA384">
        <f t="shared" si="5"/>
        <v>0</v>
      </c>
    </row>
    <row r="385" spans="1:27" x14ac:dyDescent="0.25">
      <c r="A385" s="6" t="s">
        <v>900</v>
      </c>
      <c r="B385" s="6" t="s">
        <v>903</v>
      </c>
      <c r="C385" s="6" t="s">
        <v>904</v>
      </c>
      <c r="D385" s="6" t="s">
        <v>16</v>
      </c>
      <c r="E385" s="6" t="s">
        <v>26</v>
      </c>
      <c r="F385" s="20">
        <v>120</v>
      </c>
      <c r="G385" s="20">
        <v>44</v>
      </c>
      <c r="K385" s="32" t="s">
        <v>30</v>
      </c>
      <c r="AA385">
        <f t="shared" si="5"/>
        <v>0</v>
      </c>
    </row>
    <row r="386" spans="1:27" x14ac:dyDescent="0.25">
      <c r="A386" s="6" t="s">
        <v>900</v>
      </c>
      <c r="B386" s="6" t="s">
        <v>905</v>
      </c>
      <c r="C386" s="6" t="s">
        <v>906</v>
      </c>
      <c r="D386" s="6" t="s">
        <v>16</v>
      </c>
      <c r="E386" s="6" t="s">
        <v>26</v>
      </c>
      <c r="F386" s="20">
        <v>140</v>
      </c>
      <c r="G386" s="20">
        <v>60</v>
      </c>
      <c r="K386" s="32" t="s">
        <v>30</v>
      </c>
      <c r="AA386">
        <f t="shared" ref="AA386:AA449" si="6">IF(OR($I386="Voluntary", $I386="Mandatory"), $F386, 0)</f>
        <v>0</v>
      </c>
    </row>
    <row r="387" spans="1:27" ht="45" x14ac:dyDescent="0.25">
      <c r="A387" s="6" t="s">
        <v>900</v>
      </c>
      <c r="B387" s="6" t="s">
        <v>907</v>
      </c>
      <c r="C387" s="6" t="s">
        <v>908</v>
      </c>
      <c r="D387" s="6" t="s">
        <v>16</v>
      </c>
      <c r="E387" s="6" t="s">
        <v>22</v>
      </c>
      <c r="F387" s="20">
        <v>15000</v>
      </c>
      <c r="G387" s="20">
        <v>6440</v>
      </c>
      <c r="H387" s="21">
        <v>46255</v>
      </c>
      <c r="J387" s="19" t="s">
        <v>909</v>
      </c>
      <c r="K387" s="32" t="s">
        <v>19</v>
      </c>
      <c r="L387" t="s">
        <v>19</v>
      </c>
      <c r="M387" t="s">
        <v>19</v>
      </c>
      <c r="AA387">
        <f t="shared" si="6"/>
        <v>0</v>
      </c>
    </row>
    <row r="388" spans="1:27" x14ac:dyDescent="0.25">
      <c r="A388" s="6" t="s">
        <v>900</v>
      </c>
      <c r="B388" s="6" t="s">
        <v>910</v>
      </c>
      <c r="C388" s="6" t="s">
        <v>911</v>
      </c>
      <c r="D388" s="6" t="s">
        <v>16</v>
      </c>
      <c r="E388" s="6" t="s">
        <v>26</v>
      </c>
      <c r="F388" s="20">
        <v>111</v>
      </c>
      <c r="G388" s="20">
        <v>1</v>
      </c>
      <c r="K388" s="32" t="s">
        <v>30</v>
      </c>
      <c r="AA388">
        <f t="shared" si="6"/>
        <v>0</v>
      </c>
    </row>
    <row r="389" spans="1:27" x14ac:dyDescent="0.25">
      <c r="A389" s="6" t="s">
        <v>900</v>
      </c>
      <c r="B389" s="6" t="s">
        <v>912</v>
      </c>
      <c r="C389" s="6" t="s">
        <v>913</v>
      </c>
      <c r="D389" s="6" t="s">
        <v>16</v>
      </c>
      <c r="E389" s="6" t="s">
        <v>26</v>
      </c>
      <c r="F389" s="20">
        <v>1500</v>
      </c>
      <c r="G389" s="20">
        <v>450</v>
      </c>
      <c r="H389" s="21">
        <v>46251</v>
      </c>
      <c r="I389" s="6" t="s">
        <v>170</v>
      </c>
      <c r="J389" s="19" t="s">
        <v>234</v>
      </c>
      <c r="K389" s="32" t="s">
        <v>19</v>
      </c>
      <c r="L389" t="s">
        <v>19</v>
      </c>
      <c r="AA389">
        <f t="shared" si="6"/>
        <v>1500</v>
      </c>
    </row>
    <row r="390" spans="1:27" x14ac:dyDescent="0.25">
      <c r="A390" s="6" t="s">
        <v>900</v>
      </c>
      <c r="B390" s="6" t="s">
        <v>914</v>
      </c>
      <c r="C390" s="6" t="s">
        <v>915</v>
      </c>
      <c r="D390" s="6" t="s">
        <v>16</v>
      </c>
      <c r="E390" s="6" t="s">
        <v>26</v>
      </c>
      <c r="F390" s="20">
        <v>100</v>
      </c>
      <c r="G390" s="20">
        <v>48</v>
      </c>
      <c r="K390" s="32" t="s">
        <v>30</v>
      </c>
      <c r="AA390">
        <f t="shared" si="6"/>
        <v>0</v>
      </c>
    </row>
    <row r="391" spans="1:27" x14ac:dyDescent="0.25">
      <c r="A391" s="6" t="s">
        <v>900</v>
      </c>
      <c r="B391" s="6" t="s">
        <v>916</v>
      </c>
      <c r="C391" s="6" t="s">
        <v>917</v>
      </c>
      <c r="D391" s="6" t="s">
        <v>16</v>
      </c>
      <c r="E391" s="6" t="s">
        <v>26</v>
      </c>
      <c r="F391" s="20">
        <v>100</v>
      </c>
      <c r="G391" s="20">
        <v>1</v>
      </c>
      <c r="K391" s="32" t="s">
        <v>30</v>
      </c>
      <c r="AA391">
        <f t="shared" si="6"/>
        <v>0</v>
      </c>
    </row>
    <row r="392" spans="1:27" x14ac:dyDescent="0.25">
      <c r="A392" s="6" t="s">
        <v>900</v>
      </c>
      <c r="B392" s="6" t="s">
        <v>918</v>
      </c>
      <c r="C392" s="6" t="s">
        <v>919</v>
      </c>
      <c r="D392" s="6" t="s">
        <v>16</v>
      </c>
      <c r="E392" s="6" t="s">
        <v>26</v>
      </c>
      <c r="F392" s="20">
        <v>265</v>
      </c>
      <c r="G392" s="20">
        <v>45</v>
      </c>
      <c r="K392" s="32" t="s">
        <v>30</v>
      </c>
      <c r="AA392">
        <f t="shared" si="6"/>
        <v>0</v>
      </c>
    </row>
    <row r="393" spans="1:27" x14ac:dyDescent="0.25">
      <c r="A393" s="6" t="s">
        <v>900</v>
      </c>
      <c r="B393" s="6" t="s">
        <v>920</v>
      </c>
      <c r="C393" s="6" t="s">
        <v>921</v>
      </c>
      <c r="D393" s="6" t="s">
        <v>16</v>
      </c>
      <c r="E393" s="6" t="s">
        <v>26</v>
      </c>
      <c r="F393" s="20">
        <v>850</v>
      </c>
      <c r="G393" s="20">
        <v>324</v>
      </c>
      <c r="H393" s="21">
        <v>46255</v>
      </c>
      <c r="I393" s="6" t="s">
        <v>170</v>
      </c>
      <c r="K393" s="32" t="s">
        <v>19</v>
      </c>
      <c r="L393" t="s">
        <v>19</v>
      </c>
      <c r="M393" t="s">
        <v>19</v>
      </c>
      <c r="AA393">
        <f t="shared" si="6"/>
        <v>850</v>
      </c>
    </row>
    <row r="394" spans="1:27" x14ac:dyDescent="0.25">
      <c r="A394" s="6" t="s">
        <v>922</v>
      </c>
      <c r="B394" s="6" t="s">
        <v>923</v>
      </c>
      <c r="C394" s="6" t="s">
        <v>924</v>
      </c>
      <c r="D394" s="6" t="s">
        <v>16</v>
      </c>
      <c r="E394" s="6" t="s">
        <v>17</v>
      </c>
      <c r="F394" s="20">
        <v>6566</v>
      </c>
      <c r="G394" s="20">
        <v>2640</v>
      </c>
      <c r="H394" s="21">
        <v>46212</v>
      </c>
      <c r="I394" s="6" t="s">
        <v>170</v>
      </c>
      <c r="J394" s="22" t="s">
        <v>925</v>
      </c>
      <c r="K394" s="31" t="s">
        <v>30</v>
      </c>
      <c r="AA394">
        <f t="shared" si="6"/>
        <v>6566</v>
      </c>
    </row>
    <row r="395" spans="1:27" ht="30" x14ac:dyDescent="0.25">
      <c r="A395" s="6" t="s">
        <v>926</v>
      </c>
      <c r="B395" s="6" t="s">
        <v>927</v>
      </c>
      <c r="C395" s="6" t="s">
        <v>928</v>
      </c>
      <c r="D395" s="6" t="s">
        <v>16</v>
      </c>
      <c r="E395" s="6" t="s">
        <v>29</v>
      </c>
      <c r="F395" s="20">
        <v>46553</v>
      </c>
      <c r="G395" s="20">
        <v>14817</v>
      </c>
      <c r="H395" s="21">
        <v>46217</v>
      </c>
      <c r="I395" s="6" t="s">
        <v>170</v>
      </c>
      <c r="J395" s="22" t="s">
        <v>463</v>
      </c>
      <c r="K395" s="31" t="s">
        <v>30</v>
      </c>
      <c r="P395" s="3"/>
      <c r="AA395">
        <f t="shared" si="6"/>
        <v>46553</v>
      </c>
    </row>
    <row r="396" spans="1:27" x14ac:dyDescent="0.25">
      <c r="A396" s="6" t="s">
        <v>510</v>
      </c>
      <c r="B396" s="6" t="s">
        <v>929</v>
      </c>
      <c r="C396" s="6" t="s">
        <v>930</v>
      </c>
      <c r="D396" s="6" t="s">
        <v>16</v>
      </c>
      <c r="E396" s="6" t="s">
        <v>22</v>
      </c>
      <c r="F396" s="20">
        <v>3884</v>
      </c>
      <c r="G396" s="20">
        <v>1754</v>
      </c>
      <c r="H396" s="21">
        <v>46251</v>
      </c>
      <c r="J396" s="19" t="s">
        <v>654</v>
      </c>
      <c r="K396" s="32" t="s">
        <v>19</v>
      </c>
      <c r="L396" t="s">
        <v>19</v>
      </c>
      <c r="AA396">
        <f t="shared" si="6"/>
        <v>0</v>
      </c>
    </row>
    <row r="397" spans="1:27" x14ac:dyDescent="0.25">
      <c r="A397" s="6" t="s">
        <v>931</v>
      </c>
      <c r="B397" s="6" t="s">
        <v>932</v>
      </c>
      <c r="C397" s="6" t="s">
        <v>933</v>
      </c>
      <c r="D397" s="6" t="s">
        <v>16</v>
      </c>
      <c r="E397" s="6" t="s">
        <v>22</v>
      </c>
      <c r="F397" s="20">
        <v>5961</v>
      </c>
      <c r="G397" s="20">
        <v>3344</v>
      </c>
      <c r="H397" s="21">
        <v>46255</v>
      </c>
      <c r="J397" s="19" t="s">
        <v>18</v>
      </c>
      <c r="K397" s="32" t="s">
        <v>19</v>
      </c>
      <c r="L397" t="s">
        <v>19</v>
      </c>
      <c r="M397" t="s">
        <v>19</v>
      </c>
      <c r="AA397">
        <f t="shared" si="6"/>
        <v>0</v>
      </c>
    </row>
    <row r="398" spans="1:27" ht="105" x14ac:dyDescent="0.25">
      <c r="A398" s="6" t="s">
        <v>934</v>
      </c>
      <c r="B398" s="6" t="s">
        <v>935</v>
      </c>
      <c r="C398" s="6" t="s">
        <v>936</v>
      </c>
      <c r="D398" s="6" t="s">
        <v>16</v>
      </c>
      <c r="E398" s="6" t="s">
        <v>22</v>
      </c>
      <c r="F398" s="20">
        <v>61000</v>
      </c>
      <c r="G398" s="20">
        <v>16561</v>
      </c>
      <c r="H398" s="21">
        <v>46255</v>
      </c>
      <c r="I398" s="6" t="s">
        <v>170</v>
      </c>
      <c r="J398" s="22" t="s">
        <v>937</v>
      </c>
      <c r="K398" s="31" t="s">
        <v>19</v>
      </c>
      <c r="L398" t="s">
        <v>19</v>
      </c>
      <c r="M398" t="s">
        <v>19</v>
      </c>
      <c r="AA398">
        <f t="shared" si="6"/>
        <v>61000</v>
      </c>
    </row>
    <row r="399" spans="1:27" x14ac:dyDescent="0.25">
      <c r="A399" s="6" t="s">
        <v>938</v>
      </c>
      <c r="B399" s="6" t="s">
        <v>939</v>
      </c>
      <c r="C399" s="6" t="s">
        <v>940</v>
      </c>
      <c r="D399" s="6" t="s">
        <v>16</v>
      </c>
      <c r="E399" s="6" t="s">
        <v>29</v>
      </c>
      <c r="F399" s="20">
        <v>7500</v>
      </c>
      <c r="G399" s="20">
        <v>2806</v>
      </c>
      <c r="H399" s="21">
        <v>46204</v>
      </c>
      <c r="I399" s="6" t="s">
        <v>170</v>
      </c>
      <c r="J399" s="19" t="s">
        <v>941</v>
      </c>
      <c r="K399" s="32" t="s">
        <v>30</v>
      </c>
      <c r="AA399">
        <f t="shared" si="6"/>
        <v>7500</v>
      </c>
    </row>
    <row r="400" spans="1:27" x14ac:dyDescent="0.25">
      <c r="A400" s="6" t="s">
        <v>942</v>
      </c>
      <c r="B400" s="6" t="s">
        <v>943</v>
      </c>
      <c r="C400" s="6" t="s">
        <v>944</v>
      </c>
      <c r="D400" s="6" t="s">
        <v>16</v>
      </c>
      <c r="E400" s="6" t="s">
        <v>22</v>
      </c>
      <c r="F400" s="20">
        <v>182700</v>
      </c>
      <c r="G400" s="20">
        <v>67598</v>
      </c>
      <c r="H400" s="21">
        <v>46239</v>
      </c>
      <c r="I400" s="6" t="s">
        <v>170</v>
      </c>
      <c r="J400" s="22" t="s">
        <v>945</v>
      </c>
      <c r="K400" s="31" t="s">
        <v>19</v>
      </c>
      <c r="AA400">
        <f t="shared" si="6"/>
        <v>182700</v>
      </c>
    </row>
    <row r="401" spans="1:27" x14ac:dyDescent="0.25">
      <c r="A401" s="6" t="s">
        <v>946</v>
      </c>
      <c r="B401" s="6" t="s">
        <v>947</v>
      </c>
      <c r="C401" s="6" t="s">
        <v>948</v>
      </c>
      <c r="D401" s="6" t="s">
        <v>16</v>
      </c>
      <c r="E401" s="6" t="s">
        <v>22</v>
      </c>
      <c r="F401" s="20">
        <v>25643</v>
      </c>
      <c r="G401" s="20">
        <v>9680</v>
      </c>
      <c r="H401" s="21">
        <v>46255</v>
      </c>
      <c r="I401" s="6" t="s">
        <v>170</v>
      </c>
      <c r="J401" s="22" t="s">
        <v>949</v>
      </c>
      <c r="K401" s="31" t="s">
        <v>19</v>
      </c>
      <c r="L401" t="s">
        <v>19</v>
      </c>
      <c r="M401" t="s">
        <v>19</v>
      </c>
      <c r="AA401">
        <f t="shared" si="6"/>
        <v>25643</v>
      </c>
    </row>
    <row r="402" spans="1:27" x14ac:dyDescent="0.25">
      <c r="A402" s="6" t="s">
        <v>950</v>
      </c>
      <c r="B402" s="6" t="s">
        <v>951</v>
      </c>
      <c r="C402" s="6" t="s">
        <v>952</v>
      </c>
      <c r="D402" s="6" t="s">
        <v>16</v>
      </c>
      <c r="E402" s="6" t="s">
        <v>22</v>
      </c>
      <c r="F402" s="20">
        <v>25750</v>
      </c>
      <c r="G402" s="20">
        <v>10086</v>
      </c>
      <c r="H402" s="21">
        <v>46251</v>
      </c>
      <c r="I402" s="6" t="s">
        <v>233</v>
      </c>
      <c r="J402" s="19" t="s">
        <v>285</v>
      </c>
      <c r="K402" s="32" t="s">
        <v>19</v>
      </c>
      <c r="L402" t="s">
        <v>19</v>
      </c>
      <c r="AA402">
        <f t="shared" si="6"/>
        <v>25750</v>
      </c>
    </row>
    <row r="403" spans="1:27" x14ac:dyDescent="0.25">
      <c r="A403" s="6" t="s">
        <v>953</v>
      </c>
      <c r="B403" s="6" t="s">
        <v>954</v>
      </c>
      <c r="C403" s="6" t="s">
        <v>955</v>
      </c>
      <c r="D403" s="6" t="s">
        <v>16</v>
      </c>
      <c r="E403" s="6" t="s">
        <v>17</v>
      </c>
      <c r="F403" s="20">
        <v>22630</v>
      </c>
      <c r="G403" s="20">
        <v>9954</v>
      </c>
      <c r="H403" s="21">
        <v>46255</v>
      </c>
      <c r="I403" s="6" t="s">
        <v>170</v>
      </c>
      <c r="K403" s="32" t="s">
        <v>19</v>
      </c>
      <c r="L403" t="s">
        <v>19</v>
      </c>
      <c r="M403" t="s">
        <v>19</v>
      </c>
      <c r="AA403">
        <f t="shared" si="6"/>
        <v>22630</v>
      </c>
    </row>
    <row r="404" spans="1:27" x14ac:dyDescent="0.25">
      <c r="A404" s="6" t="s">
        <v>956</v>
      </c>
      <c r="B404" s="6" t="s">
        <v>957</v>
      </c>
      <c r="C404" s="6" t="s">
        <v>958</v>
      </c>
      <c r="D404" s="6" t="s">
        <v>16</v>
      </c>
      <c r="E404" s="6" t="s">
        <v>22</v>
      </c>
      <c r="F404" s="20">
        <v>28248</v>
      </c>
      <c r="G404" s="20">
        <v>11219</v>
      </c>
      <c r="H404" s="21">
        <v>46251</v>
      </c>
      <c r="J404" s="19" t="s">
        <v>18</v>
      </c>
      <c r="K404" s="32" t="s">
        <v>19</v>
      </c>
      <c r="L404" t="s">
        <v>19</v>
      </c>
      <c r="AA404">
        <f t="shared" si="6"/>
        <v>0</v>
      </c>
    </row>
    <row r="405" spans="1:27" x14ac:dyDescent="0.25">
      <c r="A405" s="6" t="s">
        <v>959</v>
      </c>
      <c r="B405" s="6" t="s">
        <v>960</v>
      </c>
      <c r="C405" s="6" t="s">
        <v>961</v>
      </c>
      <c r="D405" s="6" t="s">
        <v>16</v>
      </c>
      <c r="E405" s="6" t="s">
        <v>26</v>
      </c>
      <c r="F405" s="20">
        <v>155</v>
      </c>
      <c r="G405" s="20">
        <v>1</v>
      </c>
      <c r="H405" s="21">
        <v>46259</v>
      </c>
      <c r="I405" s="6" t="s">
        <v>233</v>
      </c>
      <c r="K405" s="32" t="s">
        <v>19</v>
      </c>
      <c r="L405" t="s">
        <v>19</v>
      </c>
      <c r="M405" t="s">
        <v>19</v>
      </c>
      <c r="AA405">
        <f t="shared" si="6"/>
        <v>155</v>
      </c>
    </row>
    <row r="406" spans="1:27" x14ac:dyDescent="0.25">
      <c r="A406" s="6" t="s">
        <v>959</v>
      </c>
      <c r="B406" s="6" t="s">
        <v>962</v>
      </c>
      <c r="C406" s="6" t="s">
        <v>963</v>
      </c>
      <c r="D406" s="6" t="s">
        <v>16</v>
      </c>
      <c r="E406" s="6" t="s">
        <v>26</v>
      </c>
      <c r="F406" s="20">
        <v>150</v>
      </c>
      <c r="G406" s="20">
        <v>1</v>
      </c>
      <c r="K406" s="32" t="s">
        <v>30</v>
      </c>
      <c r="AA406">
        <f t="shared" si="6"/>
        <v>0</v>
      </c>
    </row>
    <row r="407" spans="1:27" x14ac:dyDescent="0.25">
      <c r="A407" s="6" t="s">
        <v>959</v>
      </c>
      <c r="B407" s="6" t="s">
        <v>964</v>
      </c>
      <c r="C407" s="6" t="s">
        <v>965</v>
      </c>
      <c r="D407" s="6" t="s">
        <v>16</v>
      </c>
      <c r="E407" s="6" t="s">
        <v>26</v>
      </c>
      <c r="F407" s="20">
        <v>2380</v>
      </c>
      <c r="G407" s="20">
        <v>1324</v>
      </c>
      <c r="H407" s="21">
        <v>46251</v>
      </c>
      <c r="I407" s="6" t="s">
        <v>170</v>
      </c>
      <c r="J407" s="19" t="s">
        <v>479</v>
      </c>
      <c r="K407" s="32" t="s">
        <v>19</v>
      </c>
      <c r="L407" t="s">
        <v>19</v>
      </c>
      <c r="AA407">
        <f t="shared" si="6"/>
        <v>2380</v>
      </c>
    </row>
    <row r="408" spans="1:27" x14ac:dyDescent="0.25">
      <c r="A408" s="6" t="s">
        <v>959</v>
      </c>
      <c r="B408" s="6" t="s">
        <v>966</v>
      </c>
      <c r="C408" s="6" t="s">
        <v>967</v>
      </c>
      <c r="D408" s="6" t="s">
        <v>16</v>
      </c>
      <c r="E408" s="6" t="s">
        <v>26</v>
      </c>
      <c r="F408" s="20">
        <v>495</v>
      </c>
      <c r="G408" s="20">
        <v>2680</v>
      </c>
      <c r="H408" s="21">
        <v>46255</v>
      </c>
      <c r="I408" s="6" t="s">
        <v>170</v>
      </c>
      <c r="J408" s="19" t="s">
        <v>234</v>
      </c>
      <c r="K408" s="32" t="s">
        <v>19</v>
      </c>
      <c r="L408" t="s">
        <v>19</v>
      </c>
      <c r="M408" t="s">
        <v>19</v>
      </c>
      <c r="AA408">
        <f t="shared" si="6"/>
        <v>495</v>
      </c>
    </row>
    <row r="409" spans="1:27" x14ac:dyDescent="0.25">
      <c r="A409" s="6" t="s">
        <v>959</v>
      </c>
      <c r="B409" s="6" t="s">
        <v>968</v>
      </c>
      <c r="C409" s="6" t="s">
        <v>969</v>
      </c>
      <c r="D409" s="6" t="s">
        <v>16</v>
      </c>
      <c r="E409" s="6" t="s">
        <v>26</v>
      </c>
      <c r="F409" s="20">
        <v>3344</v>
      </c>
      <c r="G409" s="20">
        <v>3830</v>
      </c>
      <c r="H409" s="21">
        <v>46238</v>
      </c>
      <c r="J409" s="19" t="s">
        <v>18</v>
      </c>
      <c r="K409" s="32" t="s">
        <v>19</v>
      </c>
      <c r="AA409">
        <f t="shared" si="6"/>
        <v>0</v>
      </c>
    </row>
    <row r="410" spans="1:27" x14ac:dyDescent="0.25">
      <c r="A410" s="6" t="s">
        <v>959</v>
      </c>
      <c r="B410" s="6" t="s">
        <v>970</v>
      </c>
      <c r="C410" s="6" t="s">
        <v>971</v>
      </c>
      <c r="D410" s="6" t="s">
        <v>16</v>
      </c>
      <c r="E410" s="6" t="s">
        <v>26</v>
      </c>
      <c r="F410" s="20">
        <v>1625</v>
      </c>
      <c r="G410" s="20">
        <v>115</v>
      </c>
      <c r="H410" s="21">
        <v>46252</v>
      </c>
      <c r="I410" s="6" t="s">
        <v>170</v>
      </c>
      <c r="J410" s="19" t="s">
        <v>972</v>
      </c>
      <c r="K410" s="32" t="s">
        <v>19</v>
      </c>
      <c r="L410" t="s">
        <v>19</v>
      </c>
      <c r="AA410">
        <f t="shared" si="6"/>
        <v>1625</v>
      </c>
    </row>
    <row r="411" spans="1:27" x14ac:dyDescent="0.25">
      <c r="A411" s="6" t="s">
        <v>959</v>
      </c>
      <c r="B411" s="6" t="s">
        <v>973</v>
      </c>
      <c r="C411" s="6" t="s">
        <v>974</v>
      </c>
      <c r="D411" s="6" t="s">
        <v>16</v>
      </c>
      <c r="E411" s="6" t="s">
        <v>26</v>
      </c>
      <c r="F411" s="20">
        <v>975</v>
      </c>
      <c r="G411" s="20">
        <v>170</v>
      </c>
      <c r="K411" s="32" t="s">
        <v>30</v>
      </c>
      <c r="AA411">
        <f t="shared" si="6"/>
        <v>0</v>
      </c>
    </row>
    <row r="412" spans="1:27" x14ac:dyDescent="0.25">
      <c r="A412" s="6" t="s">
        <v>959</v>
      </c>
      <c r="B412" s="6" t="s">
        <v>975</v>
      </c>
      <c r="C412" s="6" t="s">
        <v>976</v>
      </c>
      <c r="D412" s="6" t="s">
        <v>16</v>
      </c>
      <c r="E412" s="6" t="s">
        <v>26</v>
      </c>
      <c r="F412" s="20">
        <v>1525</v>
      </c>
      <c r="G412" s="20">
        <v>721</v>
      </c>
      <c r="H412" s="6" t="s">
        <v>977</v>
      </c>
      <c r="J412" s="19" t="s">
        <v>18</v>
      </c>
      <c r="K412" s="32" t="s">
        <v>19</v>
      </c>
      <c r="AA412">
        <f t="shared" si="6"/>
        <v>0</v>
      </c>
    </row>
    <row r="413" spans="1:27" x14ac:dyDescent="0.25">
      <c r="A413" s="6" t="s">
        <v>959</v>
      </c>
      <c r="B413" s="6" t="s">
        <v>978</v>
      </c>
      <c r="C413" s="6" t="s">
        <v>979</v>
      </c>
      <c r="D413" s="6" t="s">
        <v>16</v>
      </c>
      <c r="E413" s="6" t="s">
        <v>26</v>
      </c>
      <c r="F413" s="20">
        <v>804</v>
      </c>
      <c r="G413" s="20">
        <v>457</v>
      </c>
      <c r="K413" s="32" t="s">
        <v>30</v>
      </c>
      <c r="AA413">
        <f t="shared" si="6"/>
        <v>0</v>
      </c>
    </row>
    <row r="414" spans="1:27" x14ac:dyDescent="0.25">
      <c r="A414" s="6" t="s">
        <v>959</v>
      </c>
      <c r="B414" s="6" t="s">
        <v>980</v>
      </c>
      <c r="C414" s="6" t="s">
        <v>981</v>
      </c>
      <c r="D414" s="6" t="s">
        <v>16</v>
      </c>
      <c r="E414" s="6" t="s">
        <v>26</v>
      </c>
      <c r="F414" s="20">
        <v>170</v>
      </c>
      <c r="G414" s="20">
        <v>38</v>
      </c>
      <c r="H414" s="21">
        <v>46244</v>
      </c>
      <c r="I414" s="6" t="s">
        <v>170</v>
      </c>
      <c r="K414" s="32" t="s">
        <v>19</v>
      </c>
      <c r="AA414">
        <f t="shared" si="6"/>
        <v>170</v>
      </c>
    </row>
    <row r="415" spans="1:27" x14ac:dyDescent="0.25">
      <c r="A415" s="6" t="s">
        <v>959</v>
      </c>
      <c r="B415" s="6" t="s">
        <v>982</v>
      </c>
      <c r="C415" s="6" t="s">
        <v>983</v>
      </c>
      <c r="D415" s="6" t="s">
        <v>16</v>
      </c>
      <c r="E415" s="6" t="s">
        <v>26</v>
      </c>
      <c r="F415" s="20">
        <v>393</v>
      </c>
      <c r="G415" s="20">
        <v>315</v>
      </c>
      <c r="H415" s="21">
        <v>46251</v>
      </c>
      <c r="K415" s="32" t="s">
        <v>19</v>
      </c>
      <c r="L415" t="s">
        <v>363</v>
      </c>
      <c r="AA415">
        <f t="shared" si="6"/>
        <v>0</v>
      </c>
    </row>
    <row r="416" spans="1:27" x14ac:dyDescent="0.25">
      <c r="A416" s="6" t="s">
        <v>959</v>
      </c>
      <c r="B416" s="6" t="s">
        <v>984</v>
      </c>
      <c r="C416" s="6" t="s">
        <v>985</v>
      </c>
      <c r="D416" s="6" t="s">
        <v>16</v>
      </c>
      <c r="E416" s="6" t="s">
        <v>26</v>
      </c>
      <c r="F416" s="20">
        <v>152</v>
      </c>
      <c r="G416" s="20">
        <v>58</v>
      </c>
      <c r="H416" s="21">
        <v>46259</v>
      </c>
      <c r="I416" s="6" t="s">
        <v>233</v>
      </c>
      <c r="K416" s="32" t="s">
        <v>19</v>
      </c>
      <c r="L416" t="s">
        <v>19</v>
      </c>
      <c r="M416" t="s">
        <v>19</v>
      </c>
      <c r="AA416">
        <f t="shared" si="6"/>
        <v>152</v>
      </c>
    </row>
    <row r="417" spans="1:27" x14ac:dyDescent="0.25">
      <c r="A417" s="6" t="s">
        <v>986</v>
      </c>
      <c r="B417" s="6" t="s">
        <v>987</v>
      </c>
      <c r="C417" s="6" t="s">
        <v>988</v>
      </c>
      <c r="D417" s="6" t="s">
        <v>16</v>
      </c>
      <c r="E417" s="6" t="s">
        <v>26</v>
      </c>
      <c r="F417" s="20">
        <v>39</v>
      </c>
      <c r="G417" s="20">
        <v>1</v>
      </c>
      <c r="H417" s="21">
        <v>46240</v>
      </c>
      <c r="I417" s="6" t="s">
        <v>121</v>
      </c>
      <c r="J417" s="19" t="s">
        <v>989</v>
      </c>
      <c r="K417" s="32" t="s">
        <v>19</v>
      </c>
      <c r="AA417">
        <f t="shared" si="6"/>
        <v>0</v>
      </c>
    </row>
    <row r="418" spans="1:27" x14ac:dyDescent="0.25">
      <c r="A418" s="6" t="s">
        <v>986</v>
      </c>
      <c r="B418" s="6" t="s">
        <v>990</v>
      </c>
      <c r="C418" s="6" t="s">
        <v>991</v>
      </c>
      <c r="D418" s="6" t="s">
        <v>16</v>
      </c>
      <c r="E418" s="6" t="s">
        <v>26</v>
      </c>
      <c r="F418" s="20">
        <v>315</v>
      </c>
      <c r="G418" s="20">
        <v>127</v>
      </c>
      <c r="H418" s="21">
        <v>46251</v>
      </c>
      <c r="I418" s="6" t="s">
        <v>170</v>
      </c>
      <c r="J418" s="19" t="s">
        <v>479</v>
      </c>
      <c r="K418" s="32" t="s">
        <v>19</v>
      </c>
      <c r="L418" t="s">
        <v>19</v>
      </c>
      <c r="AA418">
        <f t="shared" si="6"/>
        <v>315</v>
      </c>
    </row>
    <row r="419" spans="1:27" x14ac:dyDescent="0.25">
      <c r="A419" s="6" t="s">
        <v>986</v>
      </c>
      <c r="B419" s="6" t="s">
        <v>992</v>
      </c>
      <c r="C419" s="6" t="s">
        <v>993</v>
      </c>
      <c r="D419" s="6" t="s">
        <v>16</v>
      </c>
      <c r="E419" s="6" t="s">
        <v>29</v>
      </c>
      <c r="F419" s="20">
        <v>7418</v>
      </c>
      <c r="G419" s="20">
        <v>3376</v>
      </c>
      <c r="H419" s="21">
        <v>46240</v>
      </c>
      <c r="I419" s="6" t="s">
        <v>170</v>
      </c>
      <c r="K419" s="32" t="s">
        <v>30</v>
      </c>
      <c r="AA419">
        <f t="shared" si="6"/>
        <v>7418</v>
      </c>
    </row>
    <row r="420" spans="1:27" x14ac:dyDescent="0.25">
      <c r="A420" s="6" t="s">
        <v>986</v>
      </c>
      <c r="B420" s="6" t="s">
        <v>994</v>
      </c>
      <c r="C420" s="6" t="s">
        <v>995</v>
      </c>
      <c r="D420" s="6" t="s">
        <v>16</v>
      </c>
      <c r="E420" s="6" t="s">
        <v>26</v>
      </c>
      <c r="F420" s="20">
        <v>62</v>
      </c>
      <c r="G420" s="20">
        <v>25</v>
      </c>
      <c r="H420" s="21">
        <v>46255</v>
      </c>
      <c r="I420" s="6" t="s">
        <v>170</v>
      </c>
      <c r="K420" s="32" t="s">
        <v>19</v>
      </c>
      <c r="L420" t="s">
        <v>19</v>
      </c>
      <c r="M420" t="s">
        <v>19</v>
      </c>
      <c r="AA420">
        <f t="shared" si="6"/>
        <v>62</v>
      </c>
    </row>
    <row r="421" spans="1:27" x14ac:dyDescent="0.25">
      <c r="A421" s="6" t="s">
        <v>986</v>
      </c>
      <c r="B421" s="6" t="s">
        <v>996</v>
      </c>
      <c r="C421" s="6" t="s">
        <v>997</v>
      </c>
      <c r="D421" s="6" t="s">
        <v>16</v>
      </c>
      <c r="E421" s="6" t="s">
        <v>26</v>
      </c>
      <c r="F421" s="20">
        <v>482</v>
      </c>
      <c r="G421" s="20">
        <v>245</v>
      </c>
      <c r="K421" s="32" t="s">
        <v>30</v>
      </c>
      <c r="AA421">
        <f t="shared" si="6"/>
        <v>0</v>
      </c>
    </row>
    <row r="422" spans="1:27" x14ac:dyDescent="0.25">
      <c r="A422" s="6" t="s">
        <v>986</v>
      </c>
      <c r="B422" s="6" t="s">
        <v>998</v>
      </c>
      <c r="C422" s="6" t="s">
        <v>999</v>
      </c>
      <c r="D422" s="6" t="s">
        <v>16</v>
      </c>
      <c r="E422" s="6" t="s">
        <v>26</v>
      </c>
      <c r="F422" s="20">
        <v>145</v>
      </c>
      <c r="G422" s="20">
        <v>56</v>
      </c>
      <c r="H422" s="21">
        <v>46251</v>
      </c>
      <c r="I422" s="6" t="s">
        <v>170</v>
      </c>
      <c r="J422" s="19" t="s">
        <v>479</v>
      </c>
      <c r="K422" s="32" t="s">
        <v>19</v>
      </c>
      <c r="L422" t="s">
        <v>19</v>
      </c>
      <c r="AA422">
        <f t="shared" si="6"/>
        <v>145</v>
      </c>
    </row>
    <row r="423" spans="1:27" x14ac:dyDescent="0.25">
      <c r="A423" s="6" t="s">
        <v>1000</v>
      </c>
      <c r="B423" s="6" t="s">
        <v>1001</v>
      </c>
      <c r="C423" s="6" t="s">
        <v>1002</v>
      </c>
      <c r="D423" s="6" t="s">
        <v>16</v>
      </c>
      <c r="E423" s="6" t="s">
        <v>22</v>
      </c>
      <c r="F423" s="20">
        <v>7190</v>
      </c>
      <c r="G423" s="20">
        <v>1736</v>
      </c>
      <c r="H423" s="21">
        <v>46237</v>
      </c>
      <c r="K423" s="32" t="s">
        <v>19</v>
      </c>
      <c r="AA423">
        <f t="shared" si="6"/>
        <v>0</v>
      </c>
    </row>
    <row r="424" spans="1:27" x14ac:dyDescent="0.25">
      <c r="A424" s="6" t="s">
        <v>1000</v>
      </c>
      <c r="B424" s="6" t="s">
        <v>1003</v>
      </c>
      <c r="C424" s="6" t="s">
        <v>1004</v>
      </c>
      <c r="D424" s="6" t="s">
        <v>16</v>
      </c>
      <c r="E424" s="6" t="s">
        <v>26</v>
      </c>
      <c r="F424" s="20">
        <v>36</v>
      </c>
      <c r="G424" s="20">
        <v>17</v>
      </c>
      <c r="H424" s="21">
        <v>46251</v>
      </c>
      <c r="I424" s="6" t="s">
        <v>170</v>
      </c>
      <c r="J424" s="19" t="s">
        <v>479</v>
      </c>
      <c r="K424" s="32" t="s">
        <v>19</v>
      </c>
      <c r="L424" t="s">
        <v>19</v>
      </c>
      <c r="AA424">
        <f t="shared" si="6"/>
        <v>36</v>
      </c>
    </row>
    <row r="425" spans="1:27" x14ac:dyDescent="0.25">
      <c r="A425" s="6" t="s">
        <v>1005</v>
      </c>
      <c r="B425" s="6" t="s">
        <v>1006</v>
      </c>
      <c r="C425" s="6" t="s">
        <v>1007</v>
      </c>
      <c r="D425" s="6" t="s">
        <v>16</v>
      </c>
      <c r="E425" s="6" t="s">
        <v>26</v>
      </c>
      <c r="F425" s="20">
        <v>58</v>
      </c>
      <c r="G425" s="20">
        <v>23</v>
      </c>
      <c r="H425" s="21">
        <v>46231</v>
      </c>
      <c r="J425" s="19" t="s">
        <v>18</v>
      </c>
      <c r="K425" s="32" t="s">
        <v>19</v>
      </c>
      <c r="AA425">
        <f t="shared" si="6"/>
        <v>0</v>
      </c>
    </row>
    <row r="426" spans="1:27" x14ac:dyDescent="0.25">
      <c r="A426" s="6" t="s">
        <v>1005</v>
      </c>
      <c r="B426" s="6" t="s">
        <v>1008</v>
      </c>
      <c r="C426" s="6" t="s">
        <v>1009</v>
      </c>
      <c r="D426" s="6" t="s">
        <v>16</v>
      </c>
      <c r="E426" s="6" t="s">
        <v>165</v>
      </c>
      <c r="F426" s="20">
        <v>855</v>
      </c>
      <c r="G426" s="20">
        <v>233</v>
      </c>
      <c r="H426" s="21">
        <v>46239</v>
      </c>
      <c r="J426" s="19" t="s">
        <v>1010</v>
      </c>
      <c r="K426" s="32" t="s">
        <v>30</v>
      </c>
      <c r="AA426">
        <f t="shared" si="6"/>
        <v>0</v>
      </c>
    </row>
    <row r="427" spans="1:27" x14ac:dyDescent="0.25">
      <c r="A427" s="6" t="s">
        <v>1005</v>
      </c>
      <c r="B427" s="6" t="s">
        <v>1011</v>
      </c>
      <c r="C427" s="6" t="s">
        <v>1012</v>
      </c>
      <c r="D427" s="6" t="s">
        <v>16</v>
      </c>
      <c r="E427" s="6" t="s">
        <v>29</v>
      </c>
      <c r="F427" s="20">
        <v>7050</v>
      </c>
      <c r="G427" s="20">
        <v>2546</v>
      </c>
      <c r="H427" s="21">
        <v>46239</v>
      </c>
      <c r="J427" s="19" t="s">
        <v>1010</v>
      </c>
      <c r="K427" s="32" t="s">
        <v>30</v>
      </c>
      <c r="AA427">
        <f t="shared" si="6"/>
        <v>0</v>
      </c>
    </row>
    <row r="428" spans="1:27" x14ac:dyDescent="0.25">
      <c r="A428" s="6" t="s">
        <v>1005</v>
      </c>
      <c r="B428" s="6" t="s">
        <v>1013</v>
      </c>
      <c r="C428" s="6" t="s">
        <v>1014</v>
      </c>
      <c r="D428" s="6" t="s">
        <v>16</v>
      </c>
      <c r="E428" s="6" t="s">
        <v>26</v>
      </c>
      <c r="F428" s="20">
        <v>313</v>
      </c>
      <c r="G428" s="20">
        <v>126</v>
      </c>
      <c r="H428" s="21">
        <v>46231</v>
      </c>
      <c r="J428" s="19" t="s">
        <v>18</v>
      </c>
      <c r="K428" s="32" t="s">
        <v>19</v>
      </c>
      <c r="AA428">
        <f t="shared" si="6"/>
        <v>0</v>
      </c>
    </row>
    <row r="429" spans="1:27" x14ac:dyDescent="0.25">
      <c r="A429" s="6" t="s">
        <v>1005</v>
      </c>
      <c r="B429" s="6" t="s">
        <v>1015</v>
      </c>
      <c r="C429" s="6" t="s">
        <v>1016</v>
      </c>
      <c r="D429" s="6" t="s">
        <v>16</v>
      </c>
      <c r="E429" s="6" t="s">
        <v>26</v>
      </c>
      <c r="F429" s="20">
        <v>600</v>
      </c>
      <c r="G429" s="20">
        <v>214</v>
      </c>
      <c r="K429" s="32" t="s">
        <v>30</v>
      </c>
      <c r="AA429">
        <f t="shared" si="6"/>
        <v>0</v>
      </c>
    </row>
    <row r="430" spans="1:27" x14ac:dyDescent="0.25">
      <c r="A430" s="6" t="s">
        <v>1005</v>
      </c>
      <c r="B430" s="6" t="s">
        <v>1017</v>
      </c>
      <c r="C430" s="6" t="s">
        <v>1018</v>
      </c>
      <c r="D430" s="6" t="s">
        <v>16</v>
      </c>
      <c r="E430" s="6" t="s">
        <v>26</v>
      </c>
      <c r="F430" s="20">
        <v>225</v>
      </c>
      <c r="G430" s="20">
        <v>90</v>
      </c>
      <c r="H430" s="21">
        <v>46231</v>
      </c>
      <c r="J430" s="19" t="s">
        <v>18</v>
      </c>
      <c r="K430" s="32" t="s">
        <v>19</v>
      </c>
      <c r="AA430">
        <f t="shared" si="6"/>
        <v>0</v>
      </c>
    </row>
    <row r="431" spans="1:27" x14ac:dyDescent="0.25">
      <c r="A431" s="6" t="s">
        <v>1005</v>
      </c>
      <c r="B431" s="6" t="s">
        <v>1019</v>
      </c>
      <c r="C431" s="6" t="s">
        <v>1020</v>
      </c>
      <c r="D431" s="6" t="s">
        <v>16</v>
      </c>
      <c r="E431" s="6" t="s">
        <v>26</v>
      </c>
      <c r="F431" s="20">
        <v>104</v>
      </c>
      <c r="G431" s="20">
        <v>29</v>
      </c>
      <c r="K431" s="32" t="s">
        <v>30</v>
      </c>
      <c r="AA431">
        <f t="shared" si="6"/>
        <v>0</v>
      </c>
    </row>
    <row r="432" spans="1:27" x14ac:dyDescent="0.25">
      <c r="A432" s="6" t="s">
        <v>1005</v>
      </c>
      <c r="B432" s="6" t="s">
        <v>1021</v>
      </c>
      <c r="C432" s="6" t="s">
        <v>1022</v>
      </c>
      <c r="D432" s="6" t="s">
        <v>16</v>
      </c>
      <c r="E432" s="6" t="s">
        <v>26</v>
      </c>
      <c r="F432" s="20">
        <v>83</v>
      </c>
      <c r="G432" s="20">
        <v>43</v>
      </c>
      <c r="K432" s="32" t="s">
        <v>30</v>
      </c>
      <c r="AA432">
        <f t="shared" si="6"/>
        <v>0</v>
      </c>
    </row>
    <row r="433" spans="1:27" x14ac:dyDescent="0.25">
      <c r="A433" s="6" t="s">
        <v>1005</v>
      </c>
      <c r="B433" s="6" t="s">
        <v>1023</v>
      </c>
      <c r="C433" s="6" t="s">
        <v>1024</v>
      </c>
      <c r="D433" s="6" t="s">
        <v>16</v>
      </c>
      <c r="E433" s="6" t="s">
        <v>165</v>
      </c>
      <c r="F433" s="20">
        <v>1470</v>
      </c>
      <c r="G433" s="20">
        <v>588</v>
      </c>
      <c r="H433" s="21">
        <v>46239</v>
      </c>
      <c r="J433" s="19" t="s">
        <v>1010</v>
      </c>
      <c r="K433" s="32" t="s">
        <v>30</v>
      </c>
      <c r="AA433">
        <f t="shared" si="6"/>
        <v>0</v>
      </c>
    </row>
    <row r="434" spans="1:27" x14ac:dyDescent="0.25">
      <c r="A434" s="6" t="s">
        <v>1005</v>
      </c>
      <c r="B434" s="6" t="s">
        <v>1025</v>
      </c>
      <c r="C434" s="6" t="s">
        <v>1026</v>
      </c>
      <c r="D434" s="6" t="s">
        <v>16</v>
      </c>
      <c r="E434" s="6" t="s">
        <v>26</v>
      </c>
      <c r="F434" s="20">
        <v>228</v>
      </c>
      <c r="G434" s="20">
        <v>99</v>
      </c>
      <c r="H434" s="21">
        <v>46231</v>
      </c>
      <c r="J434" s="19" t="s">
        <v>18</v>
      </c>
      <c r="K434" s="32" t="s">
        <v>19</v>
      </c>
      <c r="AA434">
        <f t="shared" si="6"/>
        <v>0</v>
      </c>
    </row>
    <row r="435" spans="1:27" x14ac:dyDescent="0.25">
      <c r="A435" s="6" t="s">
        <v>1005</v>
      </c>
      <c r="B435" s="6" t="s">
        <v>1027</v>
      </c>
      <c r="C435" s="6" t="s">
        <v>1028</v>
      </c>
      <c r="D435" s="6" t="s">
        <v>16</v>
      </c>
      <c r="E435" s="6" t="s">
        <v>26</v>
      </c>
      <c r="F435" s="20">
        <v>105</v>
      </c>
      <c r="G435" s="20">
        <v>60</v>
      </c>
      <c r="H435" s="21">
        <v>46252</v>
      </c>
      <c r="I435" s="6" t="s">
        <v>233</v>
      </c>
      <c r="K435" s="32" t="s">
        <v>19</v>
      </c>
      <c r="L435" t="s">
        <v>19</v>
      </c>
      <c r="AA435">
        <f t="shared" si="6"/>
        <v>105</v>
      </c>
    </row>
    <row r="436" spans="1:27" x14ac:dyDescent="0.25">
      <c r="A436" s="6" t="s">
        <v>1005</v>
      </c>
      <c r="B436" s="6" t="s">
        <v>1029</v>
      </c>
      <c r="C436" s="6" t="s">
        <v>1030</v>
      </c>
      <c r="D436" s="6" t="s">
        <v>16</v>
      </c>
      <c r="E436" s="6" t="s">
        <v>26</v>
      </c>
      <c r="F436" s="20">
        <v>116</v>
      </c>
      <c r="G436" s="20">
        <v>36</v>
      </c>
      <c r="K436" s="32" t="s">
        <v>30</v>
      </c>
      <c r="AA436">
        <f t="shared" si="6"/>
        <v>0</v>
      </c>
    </row>
    <row r="437" spans="1:27" x14ac:dyDescent="0.25">
      <c r="A437" s="6" t="s">
        <v>1005</v>
      </c>
      <c r="B437" s="6" t="s">
        <v>1031</v>
      </c>
      <c r="C437" s="6" t="s">
        <v>1032</v>
      </c>
      <c r="D437" s="6" t="s">
        <v>16</v>
      </c>
      <c r="E437" s="6" t="s">
        <v>26</v>
      </c>
      <c r="F437" s="20">
        <v>203</v>
      </c>
      <c r="G437" s="20">
        <v>81</v>
      </c>
      <c r="H437" s="21">
        <v>46244</v>
      </c>
      <c r="I437" s="6" t="s">
        <v>170</v>
      </c>
      <c r="J437" s="19" t="s">
        <v>260</v>
      </c>
      <c r="K437" s="32" t="s">
        <v>19</v>
      </c>
      <c r="AA437">
        <f t="shared" si="6"/>
        <v>203</v>
      </c>
    </row>
    <row r="438" spans="1:27" x14ac:dyDescent="0.25">
      <c r="A438" s="6" t="s">
        <v>1005</v>
      </c>
      <c r="B438" s="6" t="s">
        <v>1033</v>
      </c>
      <c r="C438" s="6" t="s">
        <v>1034</v>
      </c>
      <c r="D438" s="6" t="s">
        <v>16</v>
      </c>
      <c r="E438" s="6" t="s">
        <v>26</v>
      </c>
      <c r="F438" s="20">
        <v>223</v>
      </c>
      <c r="G438" s="20">
        <v>158</v>
      </c>
      <c r="H438" s="21">
        <v>46239</v>
      </c>
      <c r="K438" s="32" t="s">
        <v>30</v>
      </c>
      <c r="AA438">
        <f t="shared" si="6"/>
        <v>0</v>
      </c>
    </row>
    <row r="439" spans="1:27" x14ac:dyDescent="0.25">
      <c r="A439" s="6" t="s">
        <v>1005</v>
      </c>
      <c r="B439" s="6" t="s">
        <v>1035</v>
      </c>
      <c r="C439" s="6" t="s">
        <v>1036</v>
      </c>
      <c r="D439" s="6" t="s">
        <v>16</v>
      </c>
      <c r="E439" s="6" t="s">
        <v>26</v>
      </c>
      <c r="F439" s="20">
        <v>138</v>
      </c>
      <c r="G439" s="20">
        <v>30</v>
      </c>
      <c r="H439" s="21">
        <v>46244</v>
      </c>
      <c r="I439" s="6" t="s">
        <v>170</v>
      </c>
      <c r="J439" s="19" t="s">
        <v>260</v>
      </c>
      <c r="K439" s="32" t="s">
        <v>19</v>
      </c>
      <c r="AA439">
        <f t="shared" si="6"/>
        <v>138</v>
      </c>
    </row>
    <row r="440" spans="1:27" x14ac:dyDescent="0.25">
      <c r="A440" s="6" t="s">
        <v>1005</v>
      </c>
      <c r="B440" s="6" t="s">
        <v>1037</v>
      </c>
      <c r="C440" s="6" t="s">
        <v>1038</v>
      </c>
      <c r="D440" s="6" t="s">
        <v>16</v>
      </c>
      <c r="E440" s="6" t="s">
        <v>26</v>
      </c>
      <c r="F440" s="20">
        <v>475</v>
      </c>
      <c r="G440" s="20">
        <v>190</v>
      </c>
      <c r="H440" s="21">
        <v>46231</v>
      </c>
      <c r="J440" s="19" t="s">
        <v>18</v>
      </c>
      <c r="K440" s="32" t="s">
        <v>19</v>
      </c>
      <c r="AA440">
        <f t="shared" si="6"/>
        <v>0</v>
      </c>
    </row>
    <row r="441" spans="1:27" x14ac:dyDescent="0.25">
      <c r="A441" s="6" t="s">
        <v>1005</v>
      </c>
      <c r="B441" s="6" t="s">
        <v>1039</v>
      </c>
      <c r="C441" s="6" t="s">
        <v>1040</v>
      </c>
      <c r="D441" s="6" t="s">
        <v>16</v>
      </c>
      <c r="E441" s="6" t="s">
        <v>26</v>
      </c>
      <c r="F441" s="20">
        <v>8089</v>
      </c>
      <c r="G441" s="20">
        <v>2972</v>
      </c>
      <c r="H441" s="21">
        <v>46255</v>
      </c>
      <c r="J441" s="19" t="s">
        <v>18</v>
      </c>
      <c r="K441" s="32" t="s">
        <v>19</v>
      </c>
      <c r="M441" t="s">
        <v>19</v>
      </c>
      <c r="AA441">
        <f t="shared" si="6"/>
        <v>0</v>
      </c>
    </row>
    <row r="442" spans="1:27" x14ac:dyDescent="0.25">
      <c r="A442" s="6" t="s">
        <v>1005</v>
      </c>
      <c r="B442" s="6" t="s">
        <v>1041</v>
      </c>
      <c r="C442" s="6" t="s">
        <v>1042</v>
      </c>
      <c r="D442" s="6" t="s">
        <v>16</v>
      </c>
      <c r="E442" s="6" t="s">
        <v>26</v>
      </c>
      <c r="F442" s="20">
        <v>93</v>
      </c>
      <c r="G442" s="20">
        <v>39</v>
      </c>
      <c r="H442" s="21">
        <v>46231</v>
      </c>
      <c r="J442" s="19" t="s">
        <v>18</v>
      </c>
      <c r="K442" s="32" t="s">
        <v>19</v>
      </c>
      <c r="AA442">
        <f t="shared" si="6"/>
        <v>0</v>
      </c>
    </row>
    <row r="443" spans="1:27" x14ac:dyDescent="0.25">
      <c r="A443" s="6" t="s">
        <v>1005</v>
      </c>
      <c r="B443" s="6" t="s">
        <v>1043</v>
      </c>
      <c r="C443" s="6" t="s">
        <v>1044</v>
      </c>
      <c r="D443" s="6" t="s">
        <v>16</v>
      </c>
      <c r="E443" s="6" t="s">
        <v>26</v>
      </c>
      <c r="F443" s="20">
        <v>60</v>
      </c>
      <c r="G443" s="20">
        <v>25</v>
      </c>
      <c r="H443" s="21">
        <v>46231</v>
      </c>
      <c r="J443" s="19" t="s">
        <v>18</v>
      </c>
      <c r="K443" s="32" t="s">
        <v>19</v>
      </c>
      <c r="AA443">
        <f t="shared" si="6"/>
        <v>0</v>
      </c>
    </row>
    <row r="444" spans="1:27" x14ac:dyDescent="0.25">
      <c r="A444" s="6" t="s">
        <v>1005</v>
      </c>
      <c r="B444" s="6" t="s">
        <v>1045</v>
      </c>
      <c r="C444" s="6" t="s">
        <v>1046</v>
      </c>
      <c r="D444" s="6" t="s">
        <v>16</v>
      </c>
      <c r="E444" s="6" t="s">
        <v>26</v>
      </c>
      <c r="F444" s="20">
        <v>31</v>
      </c>
      <c r="G444" s="20">
        <v>18</v>
      </c>
      <c r="K444" s="32" t="s">
        <v>30</v>
      </c>
      <c r="AA444">
        <f t="shared" si="6"/>
        <v>0</v>
      </c>
    </row>
    <row r="445" spans="1:27" x14ac:dyDescent="0.25">
      <c r="A445" s="6" t="s">
        <v>1005</v>
      </c>
      <c r="B445" s="6" t="s">
        <v>1047</v>
      </c>
      <c r="C445" s="6" t="s">
        <v>1048</v>
      </c>
      <c r="D445" s="6" t="s">
        <v>16</v>
      </c>
      <c r="E445" s="6" t="s">
        <v>26</v>
      </c>
      <c r="F445" s="20">
        <v>2400</v>
      </c>
      <c r="G445" s="20">
        <v>1015</v>
      </c>
      <c r="K445" s="32" t="s">
        <v>30</v>
      </c>
      <c r="AA445">
        <f t="shared" si="6"/>
        <v>0</v>
      </c>
    </row>
    <row r="446" spans="1:27" x14ac:dyDescent="0.25">
      <c r="A446" s="6" t="s">
        <v>1005</v>
      </c>
      <c r="B446" s="6" t="s">
        <v>1049</v>
      </c>
      <c r="C446" s="6" t="s">
        <v>1050</v>
      </c>
      <c r="D446" s="6" t="s">
        <v>16</v>
      </c>
      <c r="E446" s="6" t="s">
        <v>26</v>
      </c>
      <c r="F446" s="20">
        <v>372</v>
      </c>
      <c r="G446" s="20">
        <v>182</v>
      </c>
      <c r="K446" s="32" t="s">
        <v>30</v>
      </c>
      <c r="AA446">
        <f t="shared" si="6"/>
        <v>0</v>
      </c>
    </row>
    <row r="447" spans="1:27" x14ac:dyDescent="0.25">
      <c r="A447" s="6" t="s">
        <v>1005</v>
      </c>
      <c r="B447" s="6" t="s">
        <v>1051</v>
      </c>
      <c r="C447" s="6" t="s">
        <v>1052</v>
      </c>
      <c r="D447" s="6" t="s">
        <v>16</v>
      </c>
      <c r="E447" s="6" t="s">
        <v>26</v>
      </c>
      <c r="F447" s="20">
        <v>85</v>
      </c>
      <c r="G447" s="20">
        <v>38</v>
      </c>
      <c r="H447" s="21">
        <v>46231</v>
      </c>
      <c r="J447" s="19" t="s">
        <v>18</v>
      </c>
      <c r="K447" s="32" t="s">
        <v>19</v>
      </c>
      <c r="AA447">
        <f t="shared" si="6"/>
        <v>0</v>
      </c>
    </row>
    <row r="448" spans="1:27" x14ac:dyDescent="0.25">
      <c r="A448" s="6" t="s">
        <v>1053</v>
      </c>
      <c r="B448" s="6" t="s">
        <v>1054</v>
      </c>
      <c r="C448" s="6" t="s">
        <v>1055</v>
      </c>
      <c r="D448" s="6" t="s">
        <v>16</v>
      </c>
      <c r="E448" s="6" t="s">
        <v>26</v>
      </c>
      <c r="F448" s="20">
        <v>29</v>
      </c>
      <c r="G448" s="20">
        <v>14</v>
      </c>
      <c r="K448" s="32" t="s">
        <v>30</v>
      </c>
      <c r="AA448">
        <f t="shared" si="6"/>
        <v>0</v>
      </c>
    </row>
    <row r="449" spans="1:27" x14ac:dyDescent="0.25">
      <c r="A449" s="6" t="s">
        <v>1053</v>
      </c>
      <c r="B449" s="6" t="s">
        <v>1056</v>
      </c>
      <c r="C449" s="6" t="s">
        <v>1057</v>
      </c>
      <c r="D449" s="6" t="s">
        <v>16</v>
      </c>
      <c r="E449" s="6" t="s">
        <v>26</v>
      </c>
      <c r="F449" s="20">
        <v>82</v>
      </c>
      <c r="G449" s="20">
        <v>34</v>
      </c>
      <c r="H449" s="21">
        <v>46251</v>
      </c>
      <c r="I449" s="6" t="s">
        <v>170</v>
      </c>
      <c r="J449" s="19" t="s">
        <v>1058</v>
      </c>
      <c r="K449" s="32" t="s">
        <v>19</v>
      </c>
      <c r="L449" t="s">
        <v>19</v>
      </c>
      <c r="AA449">
        <f t="shared" si="6"/>
        <v>82</v>
      </c>
    </row>
    <row r="450" spans="1:27" x14ac:dyDescent="0.25">
      <c r="A450" s="6" t="s">
        <v>1053</v>
      </c>
      <c r="B450" s="6" t="s">
        <v>1059</v>
      </c>
      <c r="C450" s="6" t="s">
        <v>1060</v>
      </c>
      <c r="D450" s="6" t="s">
        <v>16</v>
      </c>
      <c r="E450" s="6" t="s">
        <v>26</v>
      </c>
      <c r="F450" s="20">
        <v>181</v>
      </c>
      <c r="G450" s="20">
        <v>81</v>
      </c>
      <c r="K450" s="32" t="s">
        <v>30</v>
      </c>
      <c r="AA450">
        <f t="shared" ref="AA450:AA513" si="7">IF(OR($I450="Voluntary", $I450="Mandatory"), $F450, 0)</f>
        <v>0</v>
      </c>
    </row>
    <row r="451" spans="1:27" x14ac:dyDescent="0.25">
      <c r="A451" s="6" t="s">
        <v>1053</v>
      </c>
      <c r="B451" s="6" t="s">
        <v>1061</v>
      </c>
      <c r="C451" s="6" t="s">
        <v>1062</v>
      </c>
      <c r="D451" s="6" t="s">
        <v>16</v>
      </c>
      <c r="E451" s="6" t="s">
        <v>26</v>
      </c>
      <c r="F451" s="20">
        <v>57726</v>
      </c>
      <c r="G451" s="20">
        <v>23562</v>
      </c>
      <c r="H451" s="21">
        <v>46251</v>
      </c>
      <c r="I451" s="6" t="s">
        <v>170</v>
      </c>
      <c r="J451" s="19" t="s">
        <v>1058</v>
      </c>
      <c r="K451" s="32" t="s">
        <v>19</v>
      </c>
      <c r="L451" t="s">
        <v>19</v>
      </c>
      <c r="AA451">
        <f t="shared" si="7"/>
        <v>57726</v>
      </c>
    </row>
    <row r="452" spans="1:27" x14ac:dyDescent="0.25">
      <c r="A452" s="6" t="s">
        <v>1053</v>
      </c>
      <c r="B452" s="6" t="s">
        <v>1063</v>
      </c>
      <c r="C452" s="6" t="s">
        <v>1064</v>
      </c>
      <c r="D452" s="6" t="s">
        <v>16</v>
      </c>
      <c r="E452" s="6" t="s">
        <v>26</v>
      </c>
      <c r="F452" s="20">
        <v>124</v>
      </c>
      <c r="G452" s="20">
        <v>49</v>
      </c>
      <c r="H452" s="21">
        <v>46251</v>
      </c>
      <c r="I452" s="6" t="s">
        <v>170</v>
      </c>
      <c r="J452" s="19" t="s">
        <v>1058</v>
      </c>
      <c r="K452" s="32" t="s">
        <v>19</v>
      </c>
      <c r="L452" t="s">
        <v>19</v>
      </c>
      <c r="AA452">
        <f t="shared" si="7"/>
        <v>124</v>
      </c>
    </row>
    <row r="453" spans="1:27" x14ac:dyDescent="0.25">
      <c r="A453" s="6" t="s">
        <v>1053</v>
      </c>
      <c r="B453" s="6" t="s">
        <v>1065</v>
      </c>
      <c r="C453" s="6" t="s">
        <v>1066</v>
      </c>
      <c r="D453" s="6" t="s">
        <v>16</v>
      </c>
      <c r="E453" s="6" t="s">
        <v>26</v>
      </c>
      <c r="F453" s="20">
        <v>41</v>
      </c>
      <c r="G453" s="20">
        <v>23</v>
      </c>
      <c r="H453" s="21">
        <v>46132</v>
      </c>
      <c r="I453" s="6" t="s">
        <v>170</v>
      </c>
      <c r="J453" s="19" t="s">
        <v>1058</v>
      </c>
      <c r="K453" s="32" t="s">
        <v>30</v>
      </c>
      <c r="AA453">
        <f t="shared" si="7"/>
        <v>41</v>
      </c>
    </row>
    <row r="454" spans="1:27" x14ac:dyDescent="0.25">
      <c r="A454" s="6" t="s">
        <v>1053</v>
      </c>
      <c r="B454" s="6" t="s">
        <v>1067</v>
      </c>
      <c r="C454" s="6" t="s">
        <v>1068</v>
      </c>
      <c r="D454" s="6" t="s">
        <v>16</v>
      </c>
      <c r="E454" s="6" t="s">
        <v>26</v>
      </c>
      <c r="F454" s="20">
        <v>150</v>
      </c>
      <c r="G454" s="20">
        <v>58</v>
      </c>
      <c r="K454" s="32" t="s">
        <v>30</v>
      </c>
      <c r="AA454">
        <f t="shared" si="7"/>
        <v>0</v>
      </c>
    </row>
    <row r="455" spans="1:27" x14ac:dyDescent="0.25">
      <c r="A455" s="6" t="s">
        <v>1053</v>
      </c>
      <c r="B455" s="6" t="s">
        <v>1069</v>
      </c>
      <c r="C455" s="6" t="s">
        <v>1070</v>
      </c>
      <c r="D455" s="6" t="s">
        <v>16</v>
      </c>
      <c r="E455" s="6" t="s">
        <v>26</v>
      </c>
      <c r="F455" s="20">
        <v>89</v>
      </c>
      <c r="G455" s="20">
        <v>36</v>
      </c>
      <c r="H455" s="21">
        <v>46251</v>
      </c>
      <c r="I455" s="6" t="s">
        <v>170</v>
      </c>
      <c r="J455" s="19" t="s">
        <v>1058</v>
      </c>
      <c r="K455" s="32" t="s">
        <v>19</v>
      </c>
      <c r="L455" t="s">
        <v>19</v>
      </c>
      <c r="AA455">
        <f t="shared" si="7"/>
        <v>89</v>
      </c>
    </row>
    <row r="456" spans="1:27" x14ac:dyDescent="0.25">
      <c r="A456" s="6" t="s">
        <v>1053</v>
      </c>
      <c r="B456" s="6" t="s">
        <v>1071</v>
      </c>
      <c r="C456" s="6" t="s">
        <v>1072</v>
      </c>
      <c r="D456" s="6" t="s">
        <v>16</v>
      </c>
      <c r="E456" s="6" t="s">
        <v>26</v>
      </c>
      <c r="F456" s="20">
        <v>139</v>
      </c>
      <c r="G456" s="20">
        <v>63</v>
      </c>
      <c r="H456" s="21">
        <v>46251</v>
      </c>
      <c r="I456" s="6" t="s">
        <v>170</v>
      </c>
      <c r="J456" s="19" t="s">
        <v>1058</v>
      </c>
      <c r="K456" s="32" t="s">
        <v>19</v>
      </c>
      <c r="L456" t="s">
        <v>19</v>
      </c>
      <c r="AA456">
        <f t="shared" si="7"/>
        <v>139</v>
      </c>
    </row>
    <row r="457" spans="1:27" x14ac:dyDescent="0.25">
      <c r="A457" s="6" t="s">
        <v>1053</v>
      </c>
      <c r="B457" s="6" t="s">
        <v>1073</v>
      </c>
      <c r="C457" s="6" t="s">
        <v>1074</v>
      </c>
      <c r="D457" s="6" t="s">
        <v>16</v>
      </c>
      <c r="E457" s="6" t="s">
        <v>26</v>
      </c>
      <c r="F457" s="20">
        <v>161</v>
      </c>
      <c r="G457" s="20">
        <v>64</v>
      </c>
      <c r="H457" s="21">
        <v>46251</v>
      </c>
      <c r="I457" s="6" t="s">
        <v>170</v>
      </c>
      <c r="J457" s="19" t="s">
        <v>1058</v>
      </c>
      <c r="K457" s="32" t="s">
        <v>19</v>
      </c>
      <c r="L457" t="s">
        <v>19</v>
      </c>
      <c r="AA457">
        <f t="shared" si="7"/>
        <v>161</v>
      </c>
    </row>
    <row r="458" spans="1:27" x14ac:dyDescent="0.25">
      <c r="A458" s="6" t="s">
        <v>1053</v>
      </c>
      <c r="B458" s="6" t="s">
        <v>1075</v>
      </c>
      <c r="C458" s="6" t="s">
        <v>1076</v>
      </c>
      <c r="D458" s="6" t="s">
        <v>16</v>
      </c>
      <c r="E458" s="6" t="s">
        <v>26</v>
      </c>
      <c r="F458" s="20">
        <v>360</v>
      </c>
      <c r="G458" s="20">
        <v>165</v>
      </c>
      <c r="H458" s="21">
        <v>46251</v>
      </c>
      <c r="I458" s="6" t="s">
        <v>170</v>
      </c>
      <c r="J458" s="19" t="s">
        <v>1058</v>
      </c>
      <c r="K458" s="32" t="s">
        <v>19</v>
      </c>
      <c r="L458" t="s">
        <v>19</v>
      </c>
      <c r="AA458">
        <f t="shared" si="7"/>
        <v>360</v>
      </c>
    </row>
    <row r="459" spans="1:27" x14ac:dyDescent="0.25">
      <c r="A459" s="6" t="s">
        <v>1077</v>
      </c>
      <c r="B459" s="6" t="s">
        <v>1078</v>
      </c>
      <c r="C459" s="6" t="s">
        <v>1079</v>
      </c>
      <c r="D459" s="6" t="s">
        <v>16</v>
      </c>
      <c r="E459" s="6" t="s">
        <v>26</v>
      </c>
      <c r="F459" s="20">
        <v>45</v>
      </c>
      <c r="G459" s="20">
        <v>24</v>
      </c>
      <c r="K459" s="32" t="s">
        <v>30</v>
      </c>
      <c r="AA459">
        <f t="shared" si="7"/>
        <v>0</v>
      </c>
    </row>
    <row r="460" spans="1:27" x14ac:dyDescent="0.25">
      <c r="A460" s="6" t="s">
        <v>1077</v>
      </c>
      <c r="B460" s="6" t="s">
        <v>1080</v>
      </c>
      <c r="C460" s="6" t="s">
        <v>1081</v>
      </c>
      <c r="D460" s="6" t="s">
        <v>16</v>
      </c>
      <c r="E460" s="6" t="s">
        <v>26</v>
      </c>
      <c r="F460" s="20">
        <v>160</v>
      </c>
      <c r="G460" s="20">
        <v>72</v>
      </c>
      <c r="H460" s="21">
        <v>46255</v>
      </c>
      <c r="I460" s="6" t="s">
        <v>170</v>
      </c>
      <c r="K460" s="32" t="s">
        <v>19</v>
      </c>
      <c r="L460" t="s">
        <v>19</v>
      </c>
      <c r="M460" t="s">
        <v>19</v>
      </c>
      <c r="AA460">
        <f t="shared" si="7"/>
        <v>160</v>
      </c>
    </row>
    <row r="461" spans="1:27" x14ac:dyDescent="0.25">
      <c r="A461" s="6" t="s">
        <v>1077</v>
      </c>
      <c r="B461" s="6" t="s">
        <v>1082</v>
      </c>
      <c r="C461" s="6" t="s">
        <v>1083</v>
      </c>
      <c r="D461" s="6" t="s">
        <v>16</v>
      </c>
      <c r="E461" s="6" t="s">
        <v>26</v>
      </c>
      <c r="F461" s="20">
        <v>3740</v>
      </c>
      <c r="G461" s="20">
        <v>1383</v>
      </c>
      <c r="H461" s="21">
        <v>46233</v>
      </c>
      <c r="I461" s="6" t="s">
        <v>121</v>
      </c>
      <c r="J461" s="19" t="s">
        <v>1084</v>
      </c>
      <c r="K461" s="32" t="s">
        <v>19</v>
      </c>
      <c r="AA461">
        <f t="shared" si="7"/>
        <v>0</v>
      </c>
    </row>
    <row r="462" spans="1:27" x14ac:dyDescent="0.25">
      <c r="A462" s="6" t="s">
        <v>1077</v>
      </c>
      <c r="B462" s="6" t="s">
        <v>1085</v>
      </c>
      <c r="C462" s="6" t="s">
        <v>1086</v>
      </c>
      <c r="D462" s="6" t="s">
        <v>16</v>
      </c>
      <c r="E462" s="6" t="s">
        <v>26</v>
      </c>
      <c r="F462" s="20">
        <v>800</v>
      </c>
      <c r="G462" s="20">
        <v>180</v>
      </c>
      <c r="K462" s="32" t="s">
        <v>30</v>
      </c>
      <c r="AA462">
        <f t="shared" si="7"/>
        <v>0</v>
      </c>
    </row>
    <row r="463" spans="1:27" x14ac:dyDescent="0.25">
      <c r="A463" s="6" t="s">
        <v>1077</v>
      </c>
      <c r="B463" s="6" t="s">
        <v>1087</v>
      </c>
      <c r="C463" s="6" t="s">
        <v>1088</v>
      </c>
      <c r="D463" s="6" t="s">
        <v>16</v>
      </c>
      <c r="E463" s="6" t="s">
        <v>26</v>
      </c>
      <c r="F463" s="20">
        <v>1500</v>
      </c>
      <c r="G463" s="20">
        <v>700</v>
      </c>
      <c r="K463" s="32" t="s">
        <v>30</v>
      </c>
      <c r="AA463">
        <f t="shared" si="7"/>
        <v>0</v>
      </c>
    </row>
    <row r="464" spans="1:27" x14ac:dyDescent="0.25">
      <c r="A464" s="6" t="s">
        <v>1077</v>
      </c>
      <c r="B464" s="6" t="s">
        <v>1089</v>
      </c>
      <c r="C464" s="6" t="s">
        <v>1090</v>
      </c>
      <c r="D464" s="6" t="s">
        <v>16</v>
      </c>
      <c r="E464" s="6" t="s">
        <v>26</v>
      </c>
      <c r="F464" s="20">
        <v>80</v>
      </c>
      <c r="G464" s="20">
        <v>28</v>
      </c>
      <c r="K464" s="32" t="s">
        <v>30</v>
      </c>
      <c r="AA464">
        <f t="shared" si="7"/>
        <v>0</v>
      </c>
    </row>
    <row r="465" spans="1:27" x14ac:dyDescent="0.25">
      <c r="A465" s="6" t="s">
        <v>1077</v>
      </c>
      <c r="B465" s="6" t="s">
        <v>1091</v>
      </c>
      <c r="C465" s="6" t="s">
        <v>1092</v>
      </c>
      <c r="D465" s="6" t="s">
        <v>16</v>
      </c>
      <c r="E465" s="6" t="s">
        <v>26</v>
      </c>
      <c r="F465" s="20">
        <v>159</v>
      </c>
      <c r="G465" s="20">
        <v>1</v>
      </c>
      <c r="K465" s="32" t="s">
        <v>30</v>
      </c>
      <c r="AA465">
        <f t="shared" si="7"/>
        <v>0</v>
      </c>
    </row>
    <row r="466" spans="1:27" x14ac:dyDescent="0.25">
      <c r="A466" s="6" t="s">
        <v>1077</v>
      </c>
      <c r="B466" s="6" t="s">
        <v>1093</v>
      </c>
      <c r="C466" s="6" t="s">
        <v>1094</v>
      </c>
      <c r="D466" s="6" t="s">
        <v>16</v>
      </c>
      <c r="E466" s="6" t="s">
        <v>26</v>
      </c>
      <c r="F466" s="20">
        <v>64</v>
      </c>
      <c r="G466" s="20">
        <v>5</v>
      </c>
      <c r="H466" s="21">
        <v>46259</v>
      </c>
      <c r="I466" s="6" t="s">
        <v>170</v>
      </c>
      <c r="K466" s="32" t="s">
        <v>19</v>
      </c>
      <c r="L466" t="s">
        <v>19</v>
      </c>
      <c r="M466" t="s">
        <v>19</v>
      </c>
      <c r="AA466">
        <f t="shared" si="7"/>
        <v>64</v>
      </c>
    </row>
    <row r="467" spans="1:27" x14ac:dyDescent="0.25">
      <c r="A467" s="6" t="s">
        <v>1077</v>
      </c>
      <c r="B467" s="6" t="s">
        <v>1095</v>
      </c>
      <c r="C467" s="6" t="s">
        <v>1096</v>
      </c>
      <c r="D467" s="6" t="s">
        <v>16</v>
      </c>
      <c r="E467" s="6" t="s">
        <v>26</v>
      </c>
      <c r="F467" s="20">
        <v>27</v>
      </c>
      <c r="G467" s="20">
        <v>14</v>
      </c>
      <c r="K467" s="32" t="s">
        <v>30</v>
      </c>
      <c r="AA467">
        <f t="shared" si="7"/>
        <v>0</v>
      </c>
    </row>
    <row r="468" spans="1:27" x14ac:dyDescent="0.25">
      <c r="A468" s="6" t="s">
        <v>1077</v>
      </c>
      <c r="B468" s="6" t="s">
        <v>1097</v>
      </c>
      <c r="C468" s="6" t="s">
        <v>1098</v>
      </c>
      <c r="D468" s="6" t="s">
        <v>16</v>
      </c>
      <c r="E468" s="6" t="s">
        <v>26</v>
      </c>
      <c r="F468" s="20">
        <v>40</v>
      </c>
      <c r="G468" s="20">
        <v>18</v>
      </c>
      <c r="K468" s="32" t="s">
        <v>30</v>
      </c>
      <c r="AA468">
        <f t="shared" si="7"/>
        <v>0</v>
      </c>
    </row>
    <row r="469" spans="1:27" x14ac:dyDescent="0.25">
      <c r="A469" s="6" t="s">
        <v>1099</v>
      </c>
      <c r="B469" s="6" t="s">
        <v>1100</v>
      </c>
      <c r="C469" s="6" t="s">
        <v>1101</v>
      </c>
      <c r="D469" s="6" t="s">
        <v>16</v>
      </c>
      <c r="E469" s="6" t="s">
        <v>26</v>
      </c>
      <c r="F469" s="20">
        <v>240</v>
      </c>
      <c r="G469" s="20">
        <v>114</v>
      </c>
      <c r="K469" s="32" t="s">
        <v>30</v>
      </c>
      <c r="AA469">
        <f t="shared" si="7"/>
        <v>0</v>
      </c>
    </row>
    <row r="470" spans="1:27" x14ac:dyDescent="0.25">
      <c r="A470" s="6" t="s">
        <v>1099</v>
      </c>
      <c r="B470" s="6" t="s">
        <v>1102</v>
      </c>
      <c r="C470" s="6" t="s">
        <v>1103</v>
      </c>
      <c r="D470" s="6" t="s">
        <v>16</v>
      </c>
      <c r="E470" s="6" t="s">
        <v>26</v>
      </c>
      <c r="F470" s="20">
        <v>333</v>
      </c>
      <c r="G470" s="20">
        <v>111</v>
      </c>
      <c r="H470" s="21">
        <v>46255</v>
      </c>
      <c r="I470" s="6" t="s">
        <v>121</v>
      </c>
      <c r="J470" s="19" t="s">
        <v>891</v>
      </c>
      <c r="K470" s="32" t="s">
        <v>19</v>
      </c>
      <c r="L470" t="s">
        <v>19</v>
      </c>
      <c r="M470" t="s">
        <v>19</v>
      </c>
      <c r="AA470">
        <f t="shared" si="7"/>
        <v>0</v>
      </c>
    </row>
    <row r="471" spans="1:27" x14ac:dyDescent="0.25">
      <c r="A471" s="6" t="s">
        <v>1099</v>
      </c>
      <c r="B471" s="6" t="s">
        <v>1104</v>
      </c>
      <c r="C471" s="6" t="s">
        <v>1105</v>
      </c>
      <c r="D471" s="6" t="s">
        <v>16</v>
      </c>
      <c r="E471" s="6" t="s">
        <v>29</v>
      </c>
      <c r="F471" s="20">
        <v>28580</v>
      </c>
      <c r="G471" s="20">
        <v>1860</v>
      </c>
      <c r="H471" s="21">
        <v>46240</v>
      </c>
      <c r="K471" s="32" t="s">
        <v>30</v>
      </c>
      <c r="AA471">
        <f t="shared" si="7"/>
        <v>0</v>
      </c>
    </row>
    <row r="472" spans="1:27" x14ac:dyDescent="0.25">
      <c r="A472" s="6" t="s">
        <v>1099</v>
      </c>
      <c r="B472" s="6" t="s">
        <v>1106</v>
      </c>
      <c r="C472" s="6" t="s">
        <v>1107</v>
      </c>
      <c r="D472" s="6" t="s">
        <v>16</v>
      </c>
      <c r="E472" s="6" t="s">
        <v>26</v>
      </c>
      <c r="F472" s="20">
        <v>35</v>
      </c>
      <c r="G472" s="20">
        <v>20</v>
      </c>
      <c r="K472" s="32" t="s">
        <v>30</v>
      </c>
      <c r="AA472">
        <f t="shared" si="7"/>
        <v>0</v>
      </c>
    </row>
    <row r="473" spans="1:27" x14ac:dyDescent="0.25">
      <c r="A473" s="6" t="s">
        <v>1099</v>
      </c>
      <c r="B473" s="6" t="s">
        <v>1108</v>
      </c>
      <c r="C473" s="6" t="s">
        <v>1109</v>
      </c>
      <c r="D473" s="6" t="s">
        <v>16</v>
      </c>
      <c r="E473" s="6" t="s">
        <v>26</v>
      </c>
      <c r="F473" s="20">
        <v>60</v>
      </c>
      <c r="G473" s="20">
        <v>13</v>
      </c>
      <c r="H473" s="21">
        <v>46255</v>
      </c>
      <c r="I473" s="6" t="s">
        <v>121</v>
      </c>
      <c r="J473" s="19" t="s">
        <v>891</v>
      </c>
      <c r="K473" s="32" t="s">
        <v>19</v>
      </c>
      <c r="L473" t="s">
        <v>19</v>
      </c>
      <c r="M473" t="s">
        <v>19</v>
      </c>
      <c r="AA473">
        <f t="shared" si="7"/>
        <v>0</v>
      </c>
    </row>
    <row r="474" spans="1:27" x14ac:dyDescent="0.25">
      <c r="A474" s="6" t="s">
        <v>1099</v>
      </c>
      <c r="B474" s="6" t="s">
        <v>1110</v>
      </c>
      <c r="C474" s="6" t="s">
        <v>1111</v>
      </c>
      <c r="D474" s="6" t="s">
        <v>16</v>
      </c>
      <c r="E474" s="6" t="s">
        <v>29</v>
      </c>
      <c r="F474" s="20">
        <v>9271</v>
      </c>
      <c r="G474" s="20">
        <v>3009</v>
      </c>
      <c r="H474" s="21">
        <v>46240</v>
      </c>
      <c r="I474" s="6" t="s">
        <v>121</v>
      </c>
      <c r="K474" s="32" t="s">
        <v>30</v>
      </c>
      <c r="AA474">
        <f t="shared" si="7"/>
        <v>0</v>
      </c>
    </row>
    <row r="475" spans="1:27" x14ac:dyDescent="0.25">
      <c r="A475" s="6" t="s">
        <v>1099</v>
      </c>
      <c r="B475" s="6" t="s">
        <v>1112</v>
      </c>
      <c r="C475" s="6" t="s">
        <v>1113</v>
      </c>
      <c r="D475" s="6" t="s">
        <v>16</v>
      </c>
      <c r="E475" s="6" t="s">
        <v>26</v>
      </c>
      <c r="F475" s="20">
        <v>441</v>
      </c>
      <c r="G475" s="20">
        <v>147</v>
      </c>
      <c r="H475" s="21">
        <v>46255</v>
      </c>
      <c r="I475" s="6" t="s">
        <v>121</v>
      </c>
      <c r="J475" s="19" t="s">
        <v>891</v>
      </c>
      <c r="K475" s="32" t="s">
        <v>19</v>
      </c>
      <c r="L475" t="s">
        <v>19</v>
      </c>
      <c r="M475" t="s">
        <v>19</v>
      </c>
      <c r="AA475">
        <f t="shared" si="7"/>
        <v>0</v>
      </c>
    </row>
    <row r="476" spans="1:27" x14ac:dyDescent="0.25">
      <c r="A476" s="6" t="s">
        <v>1099</v>
      </c>
      <c r="B476" s="6" t="s">
        <v>1114</v>
      </c>
      <c r="C476" s="6" t="s">
        <v>1115</v>
      </c>
      <c r="D476" s="6" t="s">
        <v>16</v>
      </c>
      <c r="E476" s="6" t="s">
        <v>26</v>
      </c>
      <c r="F476" s="20">
        <v>1071</v>
      </c>
      <c r="G476" s="20">
        <v>351</v>
      </c>
      <c r="K476" s="32" t="s">
        <v>30</v>
      </c>
      <c r="AA476">
        <f t="shared" si="7"/>
        <v>0</v>
      </c>
    </row>
    <row r="477" spans="1:27" x14ac:dyDescent="0.25">
      <c r="A477" s="6" t="s">
        <v>1099</v>
      </c>
      <c r="B477" s="6" t="s">
        <v>1116</v>
      </c>
      <c r="C477" s="6" t="s">
        <v>1117</v>
      </c>
      <c r="D477" s="6" t="s">
        <v>16</v>
      </c>
      <c r="E477" s="6" t="s">
        <v>26</v>
      </c>
      <c r="F477" s="20">
        <v>122</v>
      </c>
      <c r="G477" s="20">
        <v>61</v>
      </c>
      <c r="K477" s="32" t="s">
        <v>30</v>
      </c>
      <c r="AA477">
        <f t="shared" si="7"/>
        <v>0</v>
      </c>
    </row>
    <row r="478" spans="1:27" x14ac:dyDescent="0.25">
      <c r="A478" s="6" t="s">
        <v>1118</v>
      </c>
      <c r="B478" s="6" t="s">
        <v>1119</v>
      </c>
      <c r="C478" s="6" t="s">
        <v>1120</v>
      </c>
      <c r="D478" s="6" t="s">
        <v>16</v>
      </c>
      <c r="E478" s="6" t="s">
        <v>26</v>
      </c>
      <c r="F478" s="20">
        <v>1430</v>
      </c>
      <c r="G478" s="20">
        <v>534</v>
      </c>
      <c r="H478" s="21">
        <v>46244</v>
      </c>
      <c r="I478" s="6" t="s">
        <v>121</v>
      </c>
      <c r="J478" s="19" t="s">
        <v>1121</v>
      </c>
      <c r="K478" s="32" t="s">
        <v>19</v>
      </c>
      <c r="AA478">
        <f t="shared" si="7"/>
        <v>0</v>
      </c>
    </row>
    <row r="479" spans="1:27" x14ac:dyDescent="0.25">
      <c r="A479" s="6" t="s">
        <v>1118</v>
      </c>
      <c r="B479" s="6" t="s">
        <v>1122</v>
      </c>
      <c r="C479" s="6" t="s">
        <v>1123</v>
      </c>
      <c r="D479" s="6" t="s">
        <v>16</v>
      </c>
      <c r="E479" s="6" t="s">
        <v>26</v>
      </c>
      <c r="F479" s="20">
        <v>163</v>
      </c>
      <c r="G479" s="20">
        <v>105</v>
      </c>
      <c r="H479" s="21">
        <v>46252</v>
      </c>
      <c r="J479" s="19" t="s">
        <v>18</v>
      </c>
      <c r="K479" s="32" t="s">
        <v>19</v>
      </c>
      <c r="L479" t="s">
        <v>19</v>
      </c>
      <c r="M479" s="12"/>
      <c r="AA479">
        <f t="shared" si="7"/>
        <v>0</v>
      </c>
    </row>
    <row r="480" spans="1:27" x14ac:dyDescent="0.25">
      <c r="A480" s="6" t="s">
        <v>1118</v>
      </c>
      <c r="B480" s="6" t="s">
        <v>1124</v>
      </c>
      <c r="C480" s="6" t="s">
        <v>1125</v>
      </c>
      <c r="D480" s="6" t="s">
        <v>16</v>
      </c>
      <c r="E480" s="6" t="s">
        <v>26</v>
      </c>
      <c r="F480" s="20">
        <v>1284</v>
      </c>
      <c r="G480" s="20">
        <v>529</v>
      </c>
      <c r="H480" s="21">
        <v>46244</v>
      </c>
      <c r="J480" s="19" t="s">
        <v>18</v>
      </c>
      <c r="K480" s="32" t="s">
        <v>19</v>
      </c>
      <c r="AA480">
        <f t="shared" si="7"/>
        <v>0</v>
      </c>
    </row>
    <row r="481" spans="1:27" x14ac:dyDescent="0.25">
      <c r="A481" s="6" t="s">
        <v>1118</v>
      </c>
      <c r="B481" s="6" t="s">
        <v>1126</v>
      </c>
      <c r="C481" s="6" t="s">
        <v>1127</v>
      </c>
      <c r="D481" s="6" t="s">
        <v>16</v>
      </c>
      <c r="E481" s="6" t="s">
        <v>26</v>
      </c>
      <c r="F481" s="20">
        <v>182</v>
      </c>
      <c r="G481" s="20">
        <v>55</v>
      </c>
      <c r="K481" s="32" t="s">
        <v>30</v>
      </c>
      <c r="AA481">
        <f t="shared" si="7"/>
        <v>0</v>
      </c>
    </row>
    <row r="482" spans="1:27" x14ac:dyDescent="0.25">
      <c r="A482" s="6" t="s">
        <v>1118</v>
      </c>
      <c r="B482" s="6" t="s">
        <v>1128</v>
      </c>
      <c r="C482" s="6" t="s">
        <v>1129</v>
      </c>
      <c r="D482" s="6" t="s">
        <v>16</v>
      </c>
      <c r="E482" s="6" t="s">
        <v>26</v>
      </c>
      <c r="F482" s="20">
        <v>185</v>
      </c>
      <c r="G482" s="20">
        <v>72</v>
      </c>
      <c r="H482" s="21">
        <v>46244</v>
      </c>
      <c r="I482" s="6" t="s">
        <v>121</v>
      </c>
      <c r="J482" s="19" t="s">
        <v>260</v>
      </c>
      <c r="K482" s="32" t="s">
        <v>19</v>
      </c>
      <c r="AA482">
        <f t="shared" si="7"/>
        <v>0</v>
      </c>
    </row>
    <row r="483" spans="1:27" x14ac:dyDescent="0.25">
      <c r="A483" s="6" t="s">
        <v>1118</v>
      </c>
      <c r="B483" s="6" t="s">
        <v>1130</v>
      </c>
      <c r="C483" s="6" t="s">
        <v>1131</v>
      </c>
      <c r="D483" s="6" t="s">
        <v>16</v>
      </c>
      <c r="E483" s="6" t="s">
        <v>26</v>
      </c>
      <c r="F483" s="20">
        <v>230</v>
      </c>
      <c r="G483" s="20">
        <v>92</v>
      </c>
      <c r="K483" s="32" t="s">
        <v>30</v>
      </c>
      <c r="AA483">
        <f t="shared" si="7"/>
        <v>0</v>
      </c>
    </row>
    <row r="484" spans="1:27" x14ac:dyDescent="0.25">
      <c r="A484" s="6" t="s">
        <v>1118</v>
      </c>
      <c r="B484" s="6" t="s">
        <v>1132</v>
      </c>
      <c r="C484" s="6" t="s">
        <v>1133</v>
      </c>
      <c r="D484" s="6" t="s">
        <v>16</v>
      </c>
      <c r="E484" s="6" t="s">
        <v>26</v>
      </c>
      <c r="F484" s="20">
        <v>410</v>
      </c>
      <c r="G484" s="20">
        <v>252</v>
      </c>
      <c r="H484" s="21">
        <v>46255</v>
      </c>
      <c r="I484" s="6" t="s">
        <v>121</v>
      </c>
      <c r="J484" s="19" t="s">
        <v>492</v>
      </c>
      <c r="K484" s="32" t="s">
        <v>19</v>
      </c>
      <c r="M484" t="s">
        <v>19</v>
      </c>
      <c r="AA484">
        <f t="shared" si="7"/>
        <v>0</v>
      </c>
    </row>
    <row r="485" spans="1:27" x14ac:dyDescent="0.25">
      <c r="A485" s="6" t="s">
        <v>1118</v>
      </c>
      <c r="B485" s="6" t="s">
        <v>1134</v>
      </c>
      <c r="C485" s="6" t="s">
        <v>1135</v>
      </c>
      <c r="D485" s="6" t="s">
        <v>16</v>
      </c>
      <c r="E485" s="6" t="s">
        <v>26</v>
      </c>
      <c r="F485" s="20">
        <v>64</v>
      </c>
      <c r="G485" s="20">
        <v>35</v>
      </c>
      <c r="K485" s="32" t="s">
        <v>30</v>
      </c>
      <c r="AA485">
        <f t="shared" si="7"/>
        <v>0</v>
      </c>
    </row>
    <row r="486" spans="1:27" x14ac:dyDescent="0.25">
      <c r="A486" s="6" t="s">
        <v>1118</v>
      </c>
      <c r="B486" s="6" t="s">
        <v>1136</v>
      </c>
      <c r="C486" s="6" t="s">
        <v>1137</v>
      </c>
      <c r="D486" s="6" t="s">
        <v>16</v>
      </c>
      <c r="E486" s="6" t="s">
        <v>26</v>
      </c>
      <c r="F486" s="20">
        <v>550</v>
      </c>
      <c r="G486" s="20">
        <v>222</v>
      </c>
      <c r="H486" s="21">
        <v>46231</v>
      </c>
      <c r="J486" s="19" t="s">
        <v>18</v>
      </c>
      <c r="K486" s="32" t="s">
        <v>19</v>
      </c>
      <c r="AA486">
        <f t="shared" si="7"/>
        <v>0</v>
      </c>
    </row>
    <row r="487" spans="1:27" x14ac:dyDescent="0.25">
      <c r="A487" s="6" t="s">
        <v>1118</v>
      </c>
      <c r="B487" s="6" t="s">
        <v>1138</v>
      </c>
      <c r="C487" s="6" t="s">
        <v>1139</v>
      </c>
      <c r="D487" s="6" t="s">
        <v>16</v>
      </c>
      <c r="E487" s="6" t="s">
        <v>26</v>
      </c>
      <c r="F487" s="20">
        <v>200</v>
      </c>
      <c r="G487" s="20">
        <v>78</v>
      </c>
      <c r="K487" s="32" t="s">
        <v>30</v>
      </c>
      <c r="AA487">
        <f t="shared" si="7"/>
        <v>0</v>
      </c>
    </row>
    <row r="488" spans="1:27" x14ac:dyDescent="0.25">
      <c r="A488" s="6" t="s">
        <v>1118</v>
      </c>
      <c r="B488" s="6" t="s">
        <v>1140</v>
      </c>
      <c r="C488" s="6" t="s">
        <v>1141</v>
      </c>
      <c r="D488" s="6" t="s">
        <v>16</v>
      </c>
      <c r="E488" s="6" t="s">
        <v>26</v>
      </c>
      <c r="F488" s="20">
        <v>70</v>
      </c>
      <c r="G488" s="20">
        <v>31</v>
      </c>
      <c r="K488" s="32" t="s">
        <v>30</v>
      </c>
      <c r="AA488">
        <f t="shared" si="7"/>
        <v>0</v>
      </c>
    </row>
    <row r="489" spans="1:27" x14ac:dyDescent="0.25">
      <c r="A489" s="6" t="s">
        <v>1118</v>
      </c>
      <c r="B489" s="6" t="s">
        <v>1142</v>
      </c>
      <c r="C489" s="6" t="s">
        <v>1143</v>
      </c>
      <c r="D489" s="6" t="s">
        <v>16</v>
      </c>
      <c r="E489" s="6" t="s">
        <v>26</v>
      </c>
      <c r="F489" s="20">
        <v>100</v>
      </c>
      <c r="G489" s="20">
        <v>4</v>
      </c>
      <c r="K489" s="32" t="s">
        <v>30</v>
      </c>
      <c r="AA489">
        <f t="shared" si="7"/>
        <v>0</v>
      </c>
    </row>
    <row r="490" spans="1:27" x14ac:dyDescent="0.25">
      <c r="A490" s="6" t="s">
        <v>1118</v>
      </c>
      <c r="B490" s="6" t="s">
        <v>1144</v>
      </c>
      <c r="C490" s="6" t="s">
        <v>1145</v>
      </c>
      <c r="D490" s="6" t="s">
        <v>16</v>
      </c>
      <c r="E490" s="6" t="s">
        <v>26</v>
      </c>
      <c r="F490" s="20">
        <v>390</v>
      </c>
      <c r="G490" s="20">
        <v>150</v>
      </c>
      <c r="H490" s="21">
        <v>46255</v>
      </c>
      <c r="I490" s="6" t="s">
        <v>233</v>
      </c>
      <c r="J490" s="19" t="s">
        <v>891</v>
      </c>
      <c r="K490" s="32" t="s">
        <v>19</v>
      </c>
      <c r="L490" t="s">
        <v>19</v>
      </c>
      <c r="M490" t="s">
        <v>19</v>
      </c>
      <c r="AA490">
        <f t="shared" si="7"/>
        <v>390</v>
      </c>
    </row>
    <row r="491" spans="1:27" x14ac:dyDescent="0.25">
      <c r="A491" s="6" t="s">
        <v>1118</v>
      </c>
      <c r="B491" s="6" t="s">
        <v>1146</v>
      </c>
      <c r="C491" s="6" t="s">
        <v>1147</v>
      </c>
      <c r="D491" s="6" t="s">
        <v>16</v>
      </c>
      <c r="E491" s="6" t="s">
        <v>26</v>
      </c>
      <c r="F491" s="20">
        <v>486</v>
      </c>
      <c r="G491" s="20">
        <v>175</v>
      </c>
      <c r="K491" s="32" t="s">
        <v>30</v>
      </c>
      <c r="AA491">
        <f t="shared" si="7"/>
        <v>0</v>
      </c>
    </row>
    <row r="492" spans="1:27" x14ac:dyDescent="0.25">
      <c r="A492" s="6" t="s">
        <v>1118</v>
      </c>
      <c r="B492" s="6" t="s">
        <v>1148</v>
      </c>
      <c r="C492" s="6" t="s">
        <v>1149</v>
      </c>
      <c r="D492" s="6" t="s">
        <v>16</v>
      </c>
      <c r="E492" s="6" t="s">
        <v>26</v>
      </c>
      <c r="F492" s="20">
        <v>120</v>
      </c>
      <c r="G492" s="20">
        <v>67</v>
      </c>
      <c r="H492" s="21">
        <v>46244</v>
      </c>
      <c r="J492" s="19" t="s">
        <v>18</v>
      </c>
      <c r="K492" s="32" t="s">
        <v>19</v>
      </c>
      <c r="AA492">
        <f t="shared" si="7"/>
        <v>0</v>
      </c>
    </row>
    <row r="493" spans="1:27" x14ac:dyDescent="0.25">
      <c r="A493" s="6" t="s">
        <v>1118</v>
      </c>
      <c r="B493" s="6" t="s">
        <v>1150</v>
      </c>
      <c r="C493" s="6" t="s">
        <v>1151</v>
      </c>
      <c r="D493" s="6" t="s">
        <v>16</v>
      </c>
      <c r="E493" s="6" t="s">
        <v>26</v>
      </c>
      <c r="F493" s="20">
        <v>1768</v>
      </c>
      <c r="G493" s="20">
        <v>63</v>
      </c>
      <c r="H493" s="21">
        <v>46251</v>
      </c>
      <c r="J493" s="19" t="s">
        <v>18</v>
      </c>
      <c r="K493" s="32" t="s">
        <v>19</v>
      </c>
      <c r="L493" t="s">
        <v>19</v>
      </c>
      <c r="AA493">
        <f t="shared" si="7"/>
        <v>0</v>
      </c>
    </row>
    <row r="494" spans="1:27" x14ac:dyDescent="0.25">
      <c r="A494" s="6" t="s">
        <v>1118</v>
      </c>
      <c r="B494" s="6" t="s">
        <v>1152</v>
      </c>
      <c r="C494" s="6" t="s">
        <v>1153</v>
      </c>
      <c r="D494" s="6" t="s">
        <v>16</v>
      </c>
      <c r="E494" s="6" t="s">
        <v>26</v>
      </c>
      <c r="F494" s="20">
        <v>500</v>
      </c>
      <c r="G494" s="20">
        <v>219</v>
      </c>
      <c r="K494" s="32" t="s">
        <v>30</v>
      </c>
      <c r="AA494">
        <f t="shared" si="7"/>
        <v>0</v>
      </c>
    </row>
    <row r="495" spans="1:27" x14ac:dyDescent="0.25">
      <c r="A495" s="6" t="s">
        <v>1118</v>
      </c>
      <c r="B495" s="6" t="s">
        <v>1154</v>
      </c>
      <c r="C495" s="6" t="s">
        <v>1155</v>
      </c>
      <c r="D495" s="6" t="s">
        <v>16</v>
      </c>
      <c r="E495" s="6" t="s">
        <v>26</v>
      </c>
      <c r="F495" s="20">
        <v>130</v>
      </c>
      <c r="G495" s="20">
        <v>42</v>
      </c>
      <c r="K495" s="32" t="s">
        <v>30</v>
      </c>
      <c r="AA495">
        <f t="shared" si="7"/>
        <v>0</v>
      </c>
    </row>
    <row r="496" spans="1:27" x14ac:dyDescent="0.25">
      <c r="A496" s="6" t="s">
        <v>1118</v>
      </c>
      <c r="B496" s="6" t="s">
        <v>1156</v>
      </c>
      <c r="C496" s="6" t="s">
        <v>1157</v>
      </c>
      <c r="D496" s="6" t="s">
        <v>16</v>
      </c>
      <c r="E496" s="6" t="s">
        <v>26</v>
      </c>
      <c r="F496" s="20">
        <v>356</v>
      </c>
      <c r="G496" s="20">
        <v>28</v>
      </c>
      <c r="H496" s="21">
        <v>46255</v>
      </c>
      <c r="I496" s="6" t="s">
        <v>121</v>
      </c>
      <c r="J496" s="19" t="s">
        <v>492</v>
      </c>
      <c r="K496" s="32" t="s">
        <v>19</v>
      </c>
      <c r="L496" t="s">
        <v>19</v>
      </c>
      <c r="M496" t="s">
        <v>19</v>
      </c>
      <c r="AA496">
        <f t="shared" si="7"/>
        <v>0</v>
      </c>
    </row>
    <row r="497" spans="1:27" x14ac:dyDescent="0.25">
      <c r="A497" s="6" t="s">
        <v>1158</v>
      </c>
      <c r="B497" s="6" t="s">
        <v>1159</v>
      </c>
      <c r="C497" s="6" t="s">
        <v>1160</v>
      </c>
      <c r="D497" s="6" t="s">
        <v>16</v>
      </c>
      <c r="E497" s="6" t="s">
        <v>26</v>
      </c>
      <c r="F497" s="20">
        <v>327</v>
      </c>
      <c r="G497" s="20">
        <v>297</v>
      </c>
      <c r="H497" s="21">
        <v>46255</v>
      </c>
      <c r="I497" s="6" t="s">
        <v>233</v>
      </c>
      <c r="J497" s="19" t="s">
        <v>492</v>
      </c>
      <c r="K497" s="32" t="s">
        <v>19</v>
      </c>
      <c r="L497" t="s">
        <v>19</v>
      </c>
      <c r="M497" t="s">
        <v>19</v>
      </c>
      <c r="AA497">
        <f t="shared" si="7"/>
        <v>327</v>
      </c>
    </row>
    <row r="498" spans="1:27" x14ac:dyDescent="0.25">
      <c r="A498" s="6" t="s">
        <v>1158</v>
      </c>
      <c r="B498" s="6" t="s">
        <v>1161</v>
      </c>
      <c r="C498" s="6" t="s">
        <v>1162</v>
      </c>
      <c r="D498" s="6" t="s">
        <v>16</v>
      </c>
      <c r="E498" s="6" t="s">
        <v>26</v>
      </c>
      <c r="F498" s="20">
        <v>360</v>
      </c>
      <c r="G498" s="20">
        <v>155</v>
      </c>
      <c r="K498" s="32" t="s">
        <v>30</v>
      </c>
      <c r="AA498">
        <f t="shared" si="7"/>
        <v>0</v>
      </c>
    </row>
    <row r="499" spans="1:27" x14ac:dyDescent="0.25">
      <c r="A499" s="6" t="s">
        <v>1158</v>
      </c>
      <c r="B499" s="6" t="s">
        <v>1163</v>
      </c>
      <c r="C499" s="6" t="s">
        <v>1164</v>
      </c>
      <c r="D499" s="6" t="s">
        <v>16</v>
      </c>
      <c r="E499" s="6" t="s">
        <v>26</v>
      </c>
      <c r="F499" s="20">
        <v>60</v>
      </c>
      <c r="G499" s="20">
        <v>85</v>
      </c>
      <c r="K499" s="32" t="s">
        <v>30</v>
      </c>
      <c r="AA499">
        <f t="shared" si="7"/>
        <v>0</v>
      </c>
    </row>
    <row r="500" spans="1:27" x14ac:dyDescent="0.25">
      <c r="A500" s="6" t="s">
        <v>1158</v>
      </c>
      <c r="B500" s="6" t="s">
        <v>1165</v>
      </c>
      <c r="C500" s="6" t="s">
        <v>1166</v>
      </c>
      <c r="D500" s="6" t="s">
        <v>16</v>
      </c>
      <c r="E500" s="6" t="s">
        <v>26</v>
      </c>
      <c r="F500" s="20">
        <v>112</v>
      </c>
      <c r="G500" s="20">
        <v>49</v>
      </c>
      <c r="K500" s="32" t="s">
        <v>30</v>
      </c>
      <c r="AA500">
        <f t="shared" si="7"/>
        <v>0</v>
      </c>
    </row>
    <row r="501" spans="1:27" x14ac:dyDescent="0.25">
      <c r="A501" s="6" t="s">
        <v>1158</v>
      </c>
      <c r="B501" s="6" t="s">
        <v>1167</v>
      </c>
      <c r="C501" s="6" t="s">
        <v>1168</v>
      </c>
      <c r="D501" s="6" t="s">
        <v>16</v>
      </c>
      <c r="E501" s="6" t="s">
        <v>26</v>
      </c>
      <c r="F501" s="20">
        <v>100</v>
      </c>
      <c r="G501" s="20">
        <v>44</v>
      </c>
      <c r="H501" s="21">
        <v>46232</v>
      </c>
      <c r="I501" s="6" t="s">
        <v>170</v>
      </c>
      <c r="J501" s="19" t="s">
        <v>1169</v>
      </c>
      <c r="K501" s="32" t="s">
        <v>19</v>
      </c>
      <c r="AA501">
        <f t="shared" si="7"/>
        <v>100</v>
      </c>
    </row>
    <row r="502" spans="1:27" x14ac:dyDescent="0.25">
      <c r="A502" s="6" t="s">
        <v>1158</v>
      </c>
      <c r="B502" s="6" t="s">
        <v>1170</v>
      </c>
      <c r="C502" s="6" t="s">
        <v>1171</v>
      </c>
      <c r="D502" s="6" t="s">
        <v>16</v>
      </c>
      <c r="E502" s="6" t="s">
        <v>26</v>
      </c>
      <c r="F502" s="20">
        <v>490</v>
      </c>
      <c r="G502" s="20">
        <v>216</v>
      </c>
      <c r="H502" s="21">
        <v>46244</v>
      </c>
      <c r="I502" s="6" t="s">
        <v>170</v>
      </c>
      <c r="J502" s="19" t="s">
        <v>1172</v>
      </c>
      <c r="K502" s="32" t="s">
        <v>19</v>
      </c>
      <c r="AA502">
        <f t="shared" si="7"/>
        <v>490</v>
      </c>
    </row>
    <row r="503" spans="1:27" x14ac:dyDescent="0.25">
      <c r="A503" s="6" t="s">
        <v>1173</v>
      </c>
      <c r="B503" s="6" t="s">
        <v>1174</v>
      </c>
      <c r="C503" s="6" t="s">
        <v>1175</v>
      </c>
      <c r="D503" s="6" t="s">
        <v>16</v>
      </c>
      <c r="E503" s="6" t="s">
        <v>26</v>
      </c>
      <c r="F503" s="20">
        <v>3214</v>
      </c>
      <c r="G503" s="20">
        <v>45</v>
      </c>
      <c r="H503" s="21">
        <v>46244</v>
      </c>
      <c r="J503" s="19" t="s">
        <v>18</v>
      </c>
      <c r="K503" s="32" t="s">
        <v>19</v>
      </c>
      <c r="AA503">
        <f t="shared" si="7"/>
        <v>0</v>
      </c>
    </row>
    <row r="504" spans="1:27" x14ac:dyDescent="0.25">
      <c r="A504" s="6" t="s">
        <v>1173</v>
      </c>
      <c r="B504" s="6" t="s">
        <v>1176</v>
      </c>
      <c r="C504" s="6" t="s">
        <v>1177</v>
      </c>
      <c r="D504" s="6" t="s">
        <v>16</v>
      </c>
      <c r="E504" s="6" t="s">
        <v>26</v>
      </c>
      <c r="F504" s="20">
        <v>273</v>
      </c>
      <c r="G504" s="20">
        <v>150</v>
      </c>
      <c r="H504" s="21">
        <v>46244</v>
      </c>
      <c r="J504" s="19" t="s">
        <v>18</v>
      </c>
      <c r="K504" s="32" t="s">
        <v>19</v>
      </c>
      <c r="AA504">
        <f t="shared" si="7"/>
        <v>0</v>
      </c>
    </row>
    <row r="505" spans="1:27" x14ac:dyDescent="0.25">
      <c r="A505" s="6" t="s">
        <v>1173</v>
      </c>
      <c r="B505" s="6" t="s">
        <v>1178</v>
      </c>
      <c r="C505" s="6" t="s">
        <v>1179</v>
      </c>
      <c r="D505" s="6" t="s">
        <v>16</v>
      </c>
      <c r="E505" s="6" t="s">
        <v>26</v>
      </c>
      <c r="F505" s="20">
        <v>128</v>
      </c>
      <c r="G505" s="20">
        <v>8</v>
      </c>
      <c r="H505" s="21">
        <v>46244</v>
      </c>
      <c r="J505" s="19" t="s">
        <v>18</v>
      </c>
      <c r="K505" s="32" t="s">
        <v>19</v>
      </c>
      <c r="AA505">
        <f t="shared" si="7"/>
        <v>0</v>
      </c>
    </row>
    <row r="506" spans="1:27" x14ac:dyDescent="0.25">
      <c r="A506" s="6" t="s">
        <v>1173</v>
      </c>
      <c r="B506" s="6" t="s">
        <v>1180</v>
      </c>
      <c r="C506" s="6" t="s">
        <v>1181</v>
      </c>
      <c r="D506" s="6" t="s">
        <v>16</v>
      </c>
      <c r="E506" s="6" t="s">
        <v>26</v>
      </c>
      <c r="F506" s="20">
        <v>1116</v>
      </c>
      <c r="G506" s="20">
        <v>613</v>
      </c>
      <c r="K506" s="32" t="s">
        <v>30</v>
      </c>
      <c r="AA506">
        <f t="shared" si="7"/>
        <v>0</v>
      </c>
    </row>
    <row r="507" spans="1:27" x14ac:dyDescent="0.25">
      <c r="A507" s="6" t="s">
        <v>1173</v>
      </c>
      <c r="B507" s="6" t="s">
        <v>1182</v>
      </c>
      <c r="C507" s="6" t="s">
        <v>1183</v>
      </c>
      <c r="D507" s="6" t="s">
        <v>16</v>
      </c>
      <c r="E507" s="6" t="s">
        <v>26</v>
      </c>
      <c r="F507" s="20">
        <v>2640</v>
      </c>
      <c r="G507" s="20">
        <v>1150</v>
      </c>
      <c r="H507" s="21">
        <v>46251</v>
      </c>
      <c r="I507" s="6" t="s">
        <v>121</v>
      </c>
      <c r="J507" s="19" t="s">
        <v>1084</v>
      </c>
      <c r="K507" s="32" t="s">
        <v>19</v>
      </c>
      <c r="L507" t="s">
        <v>19</v>
      </c>
      <c r="AA507">
        <f t="shared" si="7"/>
        <v>0</v>
      </c>
    </row>
    <row r="508" spans="1:27" x14ac:dyDescent="0.25">
      <c r="A508" s="6" t="s">
        <v>1184</v>
      </c>
      <c r="B508" s="6" t="s">
        <v>1185</v>
      </c>
      <c r="C508" s="6" t="s">
        <v>1186</v>
      </c>
      <c r="D508" s="6" t="s">
        <v>16</v>
      </c>
      <c r="E508" s="6" t="s">
        <v>29</v>
      </c>
      <c r="F508" s="20">
        <v>163</v>
      </c>
      <c r="G508" s="20">
        <v>66</v>
      </c>
      <c r="H508" s="21">
        <v>46164</v>
      </c>
      <c r="I508" s="6" t="s">
        <v>170</v>
      </c>
      <c r="J508" s="19" t="s">
        <v>479</v>
      </c>
      <c r="K508" s="32" t="s">
        <v>30</v>
      </c>
      <c r="AA508">
        <f t="shared" si="7"/>
        <v>163</v>
      </c>
    </row>
    <row r="509" spans="1:27" x14ac:dyDescent="0.25">
      <c r="A509" s="6" t="s">
        <v>1184</v>
      </c>
      <c r="B509" s="6" t="s">
        <v>1187</v>
      </c>
      <c r="C509" s="6" t="s">
        <v>1188</v>
      </c>
      <c r="D509" s="6" t="s">
        <v>16</v>
      </c>
      <c r="E509" s="6" t="s">
        <v>29</v>
      </c>
      <c r="F509" s="20">
        <v>632</v>
      </c>
      <c r="G509" s="20">
        <v>145</v>
      </c>
      <c r="K509" s="32" t="s">
        <v>30</v>
      </c>
      <c r="AA509">
        <f t="shared" si="7"/>
        <v>0</v>
      </c>
    </row>
    <row r="510" spans="1:27" x14ac:dyDescent="0.25">
      <c r="A510" s="6" t="s">
        <v>1184</v>
      </c>
      <c r="B510" s="6" t="s">
        <v>1189</v>
      </c>
      <c r="C510" s="6" t="s">
        <v>1190</v>
      </c>
      <c r="D510" s="6" t="s">
        <v>16</v>
      </c>
      <c r="E510" s="6" t="s">
        <v>26</v>
      </c>
      <c r="F510" s="20">
        <v>1950</v>
      </c>
      <c r="G510" s="20">
        <v>474</v>
      </c>
      <c r="H510" s="21">
        <v>46255</v>
      </c>
      <c r="I510" s="6" t="s">
        <v>170</v>
      </c>
      <c r="J510" s="19" t="s">
        <v>1191</v>
      </c>
      <c r="K510" s="32" t="s">
        <v>19</v>
      </c>
      <c r="L510" t="s">
        <v>19</v>
      </c>
      <c r="M510" t="s">
        <v>19</v>
      </c>
      <c r="AA510">
        <f t="shared" si="7"/>
        <v>1950</v>
      </c>
    </row>
    <row r="511" spans="1:27" x14ac:dyDescent="0.25">
      <c r="A511" s="6" t="s">
        <v>1184</v>
      </c>
      <c r="B511" s="6" t="s">
        <v>1192</v>
      </c>
      <c r="C511" s="6" t="s">
        <v>1193</v>
      </c>
      <c r="D511" s="6" t="s">
        <v>16</v>
      </c>
      <c r="E511" s="6" t="s">
        <v>29</v>
      </c>
      <c r="F511" s="20">
        <v>2386</v>
      </c>
      <c r="G511" s="20">
        <v>445</v>
      </c>
      <c r="K511" s="32" t="s">
        <v>30</v>
      </c>
      <c r="AA511">
        <f t="shared" si="7"/>
        <v>0</v>
      </c>
    </row>
    <row r="512" spans="1:27" x14ac:dyDescent="0.25">
      <c r="A512" s="6" t="s">
        <v>1184</v>
      </c>
      <c r="B512" s="6" t="s">
        <v>1194</v>
      </c>
      <c r="C512" s="6" t="s">
        <v>1195</v>
      </c>
      <c r="D512" s="6" t="s">
        <v>16</v>
      </c>
      <c r="E512" s="6" t="s">
        <v>29</v>
      </c>
      <c r="F512" s="20">
        <v>530</v>
      </c>
      <c r="G512" s="20">
        <v>213</v>
      </c>
      <c r="H512" s="21">
        <v>46164</v>
      </c>
      <c r="I512" s="6" t="s">
        <v>170</v>
      </c>
      <c r="J512" s="19" t="s">
        <v>479</v>
      </c>
      <c r="K512" s="32" t="s">
        <v>30</v>
      </c>
      <c r="AA512">
        <f t="shared" si="7"/>
        <v>530</v>
      </c>
    </row>
    <row r="513" spans="1:27" x14ac:dyDescent="0.25">
      <c r="A513" s="6" t="s">
        <v>1184</v>
      </c>
      <c r="B513" s="6" t="s">
        <v>1196</v>
      </c>
      <c r="C513" s="6" t="s">
        <v>1197</v>
      </c>
      <c r="D513" s="6" t="s">
        <v>16</v>
      </c>
      <c r="E513" s="6" t="s">
        <v>29</v>
      </c>
      <c r="F513" s="20">
        <v>1375</v>
      </c>
      <c r="G513" s="20">
        <v>556</v>
      </c>
      <c r="H513" s="21">
        <v>46164</v>
      </c>
      <c r="I513" s="6" t="s">
        <v>170</v>
      </c>
      <c r="J513" s="19" t="s">
        <v>479</v>
      </c>
      <c r="K513" s="32" t="s">
        <v>30</v>
      </c>
      <c r="AA513">
        <f t="shared" si="7"/>
        <v>1375</v>
      </c>
    </row>
    <row r="514" spans="1:27" x14ac:dyDescent="0.25">
      <c r="A514" s="6" t="s">
        <v>1184</v>
      </c>
      <c r="B514" s="6" t="s">
        <v>1198</v>
      </c>
      <c r="C514" s="6" t="s">
        <v>1199</v>
      </c>
      <c r="D514" s="6" t="s">
        <v>16</v>
      </c>
      <c r="E514" s="6" t="s">
        <v>29</v>
      </c>
      <c r="F514" s="20">
        <v>755</v>
      </c>
      <c r="G514" s="20">
        <v>302</v>
      </c>
      <c r="H514" s="21">
        <v>46164</v>
      </c>
      <c r="I514" s="6" t="s">
        <v>170</v>
      </c>
      <c r="J514" s="19" t="s">
        <v>479</v>
      </c>
      <c r="K514" s="32" t="s">
        <v>30</v>
      </c>
      <c r="AA514">
        <f t="shared" ref="AA514:AA577" si="8">IF(OR($I514="Voluntary", $I514="Mandatory"), $F514, 0)</f>
        <v>755</v>
      </c>
    </row>
    <row r="515" spans="1:27" x14ac:dyDescent="0.25">
      <c r="A515" s="6" t="s">
        <v>1200</v>
      </c>
      <c r="B515" s="6" t="s">
        <v>1201</v>
      </c>
      <c r="C515" s="6" t="s">
        <v>1202</v>
      </c>
      <c r="D515" s="6" t="s">
        <v>16</v>
      </c>
      <c r="E515" s="6" t="s">
        <v>29</v>
      </c>
      <c r="F515" s="20">
        <v>32326</v>
      </c>
      <c r="G515" s="20">
        <v>11147</v>
      </c>
      <c r="K515" s="32" t="s">
        <v>30</v>
      </c>
      <c r="AA515">
        <f t="shared" si="8"/>
        <v>0</v>
      </c>
    </row>
    <row r="516" spans="1:27" x14ac:dyDescent="0.25">
      <c r="A516" s="6" t="s">
        <v>1200</v>
      </c>
      <c r="B516" s="6" t="s">
        <v>1203</v>
      </c>
      <c r="C516" s="6" t="s">
        <v>1204</v>
      </c>
      <c r="D516" s="6" t="s">
        <v>16</v>
      </c>
      <c r="E516" s="6" t="s">
        <v>22</v>
      </c>
      <c r="F516" s="20">
        <v>165240</v>
      </c>
      <c r="G516" s="20">
        <v>56976</v>
      </c>
      <c r="H516" s="21">
        <v>46255</v>
      </c>
      <c r="I516" s="6" t="s">
        <v>170</v>
      </c>
      <c r="J516" s="19" t="s">
        <v>1205</v>
      </c>
      <c r="K516" s="32" t="s">
        <v>19</v>
      </c>
      <c r="M516" t="s">
        <v>19</v>
      </c>
      <c r="AA516">
        <f t="shared" si="8"/>
        <v>165240</v>
      </c>
    </row>
    <row r="517" spans="1:27" x14ac:dyDescent="0.25">
      <c r="A517" s="6" t="s">
        <v>1200</v>
      </c>
      <c r="B517" s="6" t="s">
        <v>1206</v>
      </c>
      <c r="C517" s="6" t="s">
        <v>1207</v>
      </c>
      <c r="D517" s="6" t="s">
        <v>16</v>
      </c>
      <c r="E517" s="6" t="s">
        <v>26</v>
      </c>
      <c r="F517" s="20">
        <v>1400</v>
      </c>
      <c r="G517" s="20">
        <v>194</v>
      </c>
      <c r="K517" s="32" t="s">
        <v>30</v>
      </c>
      <c r="AA517">
        <f t="shared" si="8"/>
        <v>0</v>
      </c>
    </row>
    <row r="518" spans="1:27" x14ac:dyDescent="0.25">
      <c r="A518" s="6" t="s">
        <v>1200</v>
      </c>
      <c r="B518" s="6" t="s">
        <v>1208</v>
      </c>
      <c r="C518" s="6" t="s">
        <v>1209</v>
      </c>
      <c r="D518" s="6" t="s">
        <v>16</v>
      </c>
      <c r="E518" s="6" t="s">
        <v>26</v>
      </c>
      <c r="F518" s="20">
        <v>2354</v>
      </c>
      <c r="G518" s="20">
        <v>25</v>
      </c>
      <c r="H518" s="21">
        <v>46237</v>
      </c>
      <c r="I518" s="6" t="s">
        <v>170</v>
      </c>
      <c r="J518" s="19" t="s">
        <v>1169</v>
      </c>
      <c r="K518" s="32" t="s">
        <v>19</v>
      </c>
      <c r="AA518">
        <f t="shared" si="8"/>
        <v>2354</v>
      </c>
    </row>
    <row r="519" spans="1:27" x14ac:dyDescent="0.25">
      <c r="A519" s="6" t="s">
        <v>1200</v>
      </c>
      <c r="B519" s="6" t="s">
        <v>1210</v>
      </c>
      <c r="C519" s="6" t="s">
        <v>1211</v>
      </c>
      <c r="D519" s="6" t="s">
        <v>16</v>
      </c>
      <c r="E519" s="6" t="s">
        <v>26</v>
      </c>
      <c r="F519" s="20">
        <v>45</v>
      </c>
      <c r="G519" s="20">
        <v>25</v>
      </c>
      <c r="K519" s="32" t="s">
        <v>30</v>
      </c>
      <c r="AA519">
        <f t="shared" si="8"/>
        <v>0</v>
      </c>
    </row>
    <row r="520" spans="1:27" x14ac:dyDescent="0.25">
      <c r="A520" s="6" t="s">
        <v>1200</v>
      </c>
      <c r="B520" s="6" t="s">
        <v>1212</v>
      </c>
      <c r="C520" s="6" t="s">
        <v>1213</v>
      </c>
      <c r="D520" s="6" t="s">
        <v>16</v>
      </c>
      <c r="E520" s="6" t="s">
        <v>26</v>
      </c>
      <c r="F520" s="20">
        <v>60</v>
      </c>
      <c r="G520" s="20">
        <v>22</v>
      </c>
      <c r="K520" s="32" t="s">
        <v>30</v>
      </c>
      <c r="AA520">
        <f t="shared" si="8"/>
        <v>0</v>
      </c>
    </row>
    <row r="521" spans="1:27" x14ac:dyDescent="0.25">
      <c r="A521" s="6" t="s">
        <v>1214</v>
      </c>
      <c r="B521" s="6" t="s">
        <v>1215</v>
      </c>
      <c r="C521" s="6" t="s">
        <v>1216</v>
      </c>
      <c r="D521" s="6" t="s">
        <v>16</v>
      </c>
      <c r="E521" s="6" t="s">
        <v>29</v>
      </c>
      <c r="F521" s="20">
        <v>18273</v>
      </c>
      <c r="G521" s="20">
        <v>7532</v>
      </c>
      <c r="K521" s="32" t="s">
        <v>30</v>
      </c>
      <c r="AA521">
        <f t="shared" si="8"/>
        <v>0</v>
      </c>
    </row>
    <row r="522" spans="1:27" x14ac:dyDescent="0.25">
      <c r="A522" s="6" t="s">
        <v>1217</v>
      </c>
      <c r="B522" s="6" t="s">
        <v>1218</v>
      </c>
      <c r="C522" s="6" t="s">
        <v>1219</v>
      </c>
      <c r="D522" s="6" t="s">
        <v>16</v>
      </c>
      <c r="E522" s="6" t="s">
        <v>22</v>
      </c>
      <c r="F522" s="20">
        <v>7594</v>
      </c>
      <c r="G522" s="20">
        <v>2712</v>
      </c>
      <c r="H522" s="21">
        <v>46255</v>
      </c>
      <c r="I522" s="6" t="s">
        <v>170</v>
      </c>
      <c r="K522" s="32" t="s">
        <v>19</v>
      </c>
      <c r="L522" t="s">
        <v>19</v>
      </c>
      <c r="M522" t="s">
        <v>19</v>
      </c>
      <c r="AA522">
        <f t="shared" si="8"/>
        <v>7594</v>
      </c>
    </row>
    <row r="523" spans="1:27" x14ac:dyDescent="0.25">
      <c r="A523" s="6" t="s">
        <v>1220</v>
      </c>
      <c r="B523" s="6" t="s">
        <v>1221</v>
      </c>
      <c r="C523" s="6" t="s">
        <v>1222</v>
      </c>
      <c r="D523" s="6" t="s">
        <v>16</v>
      </c>
      <c r="E523" s="6" t="s">
        <v>26</v>
      </c>
      <c r="F523" s="20">
        <v>9000</v>
      </c>
      <c r="G523" s="20">
        <v>3500</v>
      </c>
      <c r="H523" s="21">
        <v>46255</v>
      </c>
      <c r="J523" s="19" t="s">
        <v>18</v>
      </c>
      <c r="K523" s="32" t="s">
        <v>19</v>
      </c>
      <c r="L523" t="s">
        <v>19</v>
      </c>
      <c r="M523" t="s">
        <v>19</v>
      </c>
      <c r="AA523">
        <f t="shared" si="8"/>
        <v>0</v>
      </c>
    </row>
    <row r="524" spans="1:27" x14ac:dyDescent="0.25">
      <c r="A524" s="6" t="s">
        <v>1223</v>
      </c>
      <c r="B524" s="6" t="s">
        <v>1224</v>
      </c>
      <c r="C524" s="6" t="s">
        <v>1225</v>
      </c>
      <c r="D524" s="6" t="s">
        <v>16</v>
      </c>
      <c r="E524" s="6" t="s">
        <v>29</v>
      </c>
      <c r="F524" s="20">
        <v>600</v>
      </c>
      <c r="G524" s="20">
        <v>177</v>
      </c>
      <c r="K524" s="32" t="s">
        <v>30</v>
      </c>
      <c r="AA524">
        <f t="shared" si="8"/>
        <v>0</v>
      </c>
    </row>
    <row r="525" spans="1:27" x14ac:dyDescent="0.25">
      <c r="A525" s="6" t="s">
        <v>1223</v>
      </c>
      <c r="B525" s="6" t="s">
        <v>1226</v>
      </c>
      <c r="C525" s="6" t="s">
        <v>1227</v>
      </c>
      <c r="D525" s="6" t="s">
        <v>16</v>
      </c>
      <c r="E525" s="6" t="s">
        <v>29</v>
      </c>
      <c r="F525" s="20">
        <v>10886</v>
      </c>
      <c r="G525" s="20">
        <v>479</v>
      </c>
      <c r="K525" s="32" t="s">
        <v>30</v>
      </c>
      <c r="AA525">
        <f t="shared" si="8"/>
        <v>0</v>
      </c>
    </row>
    <row r="526" spans="1:27" x14ac:dyDescent="0.25">
      <c r="A526" s="6" t="s">
        <v>1228</v>
      </c>
      <c r="B526" s="6" t="s">
        <v>1229</v>
      </c>
      <c r="C526" s="6" t="s">
        <v>1230</v>
      </c>
      <c r="D526" s="6" t="s">
        <v>16</v>
      </c>
      <c r="E526" s="6" t="s">
        <v>22</v>
      </c>
      <c r="F526" s="20">
        <v>30317</v>
      </c>
      <c r="G526" s="20">
        <v>9345</v>
      </c>
      <c r="H526" s="21">
        <v>46251</v>
      </c>
      <c r="I526" s="6" t="s">
        <v>121</v>
      </c>
      <c r="J526" s="19" t="s">
        <v>1084</v>
      </c>
      <c r="K526" s="32" t="s">
        <v>19</v>
      </c>
      <c r="L526" t="s">
        <v>19</v>
      </c>
      <c r="AA526">
        <f t="shared" si="8"/>
        <v>0</v>
      </c>
    </row>
    <row r="527" spans="1:27" x14ac:dyDescent="0.25">
      <c r="A527" s="6" t="s">
        <v>1231</v>
      </c>
      <c r="B527" s="6" t="s">
        <v>1232</v>
      </c>
      <c r="C527" s="6" t="s">
        <v>1233</v>
      </c>
      <c r="D527" s="6" t="s">
        <v>16</v>
      </c>
      <c r="E527" s="6" t="s">
        <v>29</v>
      </c>
      <c r="F527" s="20">
        <v>16900</v>
      </c>
      <c r="G527" s="20">
        <v>867</v>
      </c>
      <c r="K527" s="32" t="s">
        <v>30</v>
      </c>
      <c r="AA527">
        <f t="shared" si="8"/>
        <v>0</v>
      </c>
    </row>
    <row r="528" spans="1:27" x14ac:dyDescent="0.25">
      <c r="A528" s="6" t="s">
        <v>1231</v>
      </c>
      <c r="B528" s="6" t="s">
        <v>1234</v>
      </c>
      <c r="C528" s="6" t="s">
        <v>1235</v>
      </c>
      <c r="D528" s="6" t="s">
        <v>16</v>
      </c>
      <c r="E528" s="6" t="s">
        <v>22</v>
      </c>
      <c r="F528" s="20">
        <v>407300</v>
      </c>
      <c r="G528" s="20">
        <v>136940</v>
      </c>
      <c r="H528" s="21">
        <v>46255</v>
      </c>
      <c r="I528" s="6" t="s">
        <v>170</v>
      </c>
      <c r="J528" s="19" t="s">
        <v>1191</v>
      </c>
      <c r="K528" s="32" t="s">
        <v>19</v>
      </c>
      <c r="L528" t="s">
        <v>363</v>
      </c>
      <c r="M528" t="s">
        <v>19</v>
      </c>
      <c r="AA528">
        <f t="shared" si="8"/>
        <v>407300</v>
      </c>
    </row>
    <row r="529" spans="1:27" x14ac:dyDescent="0.25">
      <c r="A529" s="6" t="s">
        <v>1236</v>
      </c>
      <c r="B529" s="6" t="s">
        <v>1237</v>
      </c>
      <c r="C529" s="6" t="s">
        <v>1238</v>
      </c>
      <c r="D529" s="6" t="s">
        <v>16</v>
      </c>
      <c r="E529" s="6" t="s">
        <v>29</v>
      </c>
      <c r="F529" s="20">
        <v>48826</v>
      </c>
      <c r="G529" s="20">
        <v>770</v>
      </c>
      <c r="K529" s="32" t="s">
        <v>30</v>
      </c>
      <c r="AA529">
        <f t="shared" si="8"/>
        <v>0</v>
      </c>
    </row>
    <row r="530" spans="1:27" x14ac:dyDescent="0.25">
      <c r="A530" s="6" t="s">
        <v>1236</v>
      </c>
      <c r="B530" s="6" t="s">
        <v>1239</v>
      </c>
      <c r="C530" s="6" t="s">
        <v>1240</v>
      </c>
      <c r="D530" s="6" t="s">
        <v>16</v>
      </c>
      <c r="E530" s="6" t="s">
        <v>22</v>
      </c>
      <c r="F530" s="20">
        <v>234220</v>
      </c>
      <c r="G530" s="20">
        <v>69687</v>
      </c>
      <c r="H530" s="21">
        <v>46251</v>
      </c>
      <c r="I530" s="6" t="s">
        <v>121</v>
      </c>
      <c r="J530" s="19" t="s">
        <v>285</v>
      </c>
      <c r="K530" s="32" t="s">
        <v>19</v>
      </c>
      <c r="L530" t="s">
        <v>19</v>
      </c>
      <c r="AA530">
        <f t="shared" si="8"/>
        <v>0</v>
      </c>
    </row>
    <row r="531" spans="1:27" x14ac:dyDescent="0.25">
      <c r="A531" s="6" t="s">
        <v>1236</v>
      </c>
      <c r="B531" s="6" t="s">
        <v>1241</v>
      </c>
      <c r="C531" s="6" t="s">
        <v>1242</v>
      </c>
      <c r="D531" s="6" t="s">
        <v>16</v>
      </c>
      <c r="E531" s="6" t="s">
        <v>29</v>
      </c>
      <c r="F531" s="20">
        <v>7533</v>
      </c>
      <c r="G531" s="20">
        <v>1444</v>
      </c>
      <c r="K531" s="32" t="s">
        <v>30</v>
      </c>
      <c r="AA531">
        <f t="shared" si="8"/>
        <v>0</v>
      </c>
    </row>
    <row r="532" spans="1:27" x14ac:dyDescent="0.25">
      <c r="A532" s="6" t="s">
        <v>1243</v>
      </c>
      <c r="B532" s="6" t="s">
        <v>1244</v>
      </c>
      <c r="C532" s="6" t="s">
        <v>1245</v>
      </c>
      <c r="D532" s="6" t="s">
        <v>16</v>
      </c>
      <c r="E532" s="6" t="s">
        <v>29</v>
      </c>
      <c r="F532" s="20">
        <v>33394</v>
      </c>
      <c r="G532" s="20">
        <v>11734</v>
      </c>
      <c r="K532" s="32" t="s">
        <v>30</v>
      </c>
      <c r="AA532">
        <f t="shared" si="8"/>
        <v>0</v>
      </c>
    </row>
    <row r="533" spans="1:27" x14ac:dyDescent="0.25">
      <c r="A533" s="6" t="s">
        <v>1246</v>
      </c>
      <c r="B533" s="6" t="s">
        <v>1247</v>
      </c>
      <c r="C533" s="6" t="s">
        <v>1248</v>
      </c>
      <c r="D533" s="6" t="s">
        <v>16</v>
      </c>
      <c r="E533" s="6" t="s">
        <v>29</v>
      </c>
      <c r="F533" s="20">
        <v>17000</v>
      </c>
      <c r="G533" s="20">
        <v>260</v>
      </c>
      <c r="K533" s="32" t="s">
        <v>30</v>
      </c>
      <c r="AA533">
        <f t="shared" si="8"/>
        <v>0</v>
      </c>
    </row>
    <row r="534" spans="1:27" x14ac:dyDescent="0.25">
      <c r="A534" s="6" t="s">
        <v>1246</v>
      </c>
      <c r="B534" s="6" t="s">
        <v>1249</v>
      </c>
      <c r="C534" s="6" t="s">
        <v>1250</v>
      </c>
      <c r="D534" s="6" t="s">
        <v>16</v>
      </c>
      <c r="E534" s="6" t="s">
        <v>22</v>
      </c>
      <c r="F534" s="20">
        <v>97915</v>
      </c>
      <c r="G534" s="20">
        <v>31000</v>
      </c>
      <c r="H534" s="21">
        <v>46255</v>
      </c>
      <c r="J534" s="19" t="s">
        <v>18</v>
      </c>
      <c r="K534" s="32" t="s">
        <v>19</v>
      </c>
      <c r="L534" t="s">
        <v>19</v>
      </c>
      <c r="M534" t="s">
        <v>19</v>
      </c>
      <c r="AA534">
        <f t="shared" si="8"/>
        <v>0</v>
      </c>
    </row>
    <row r="535" spans="1:27" x14ac:dyDescent="0.25">
      <c r="A535" s="6" t="s">
        <v>1246</v>
      </c>
      <c r="B535" s="6" t="s">
        <v>1251</v>
      </c>
      <c r="C535" s="6" t="s">
        <v>1252</v>
      </c>
      <c r="D535" s="6" t="s">
        <v>16</v>
      </c>
      <c r="E535" s="6" t="s">
        <v>29</v>
      </c>
      <c r="F535" s="20">
        <v>6072</v>
      </c>
      <c r="G535" s="20">
        <v>48</v>
      </c>
      <c r="K535" s="32" t="s">
        <v>30</v>
      </c>
      <c r="AA535">
        <f t="shared" si="8"/>
        <v>0</v>
      </c>
    </row>
    <row r="536" spans="1:27" x14ac:dyDescent="0.25">
      <c r="A536" s="6" t="s">
        <v>1253</v>
      </c>
      <c r="B536" s="6" t="s">
        <v>1254</v>
      </c>
      <c r="C536" s="6" t="s">
        <v>1255</v>
      </c>
      <c r="D536" s="6" t="s">
        <v>16</v>
      </c>
      <c r="E536" s="6" t="s">
        <v>26</v>
      </c>
      <c r="F536" s="20">
        <v>60</v>
      </c>
      <c r="G536" s="20">
        <v>20</v>
      </c>
      <c r="K536" s="32" t="s">
        <v>30</v>
      </c>
      <c r="AA536">
        <f t="shared" si="8"/>
        <v>0</v>
      </c>
    </row>
    <row r="537" spans="1:27" x14ac:dyDescent="0.25">
      <c r="A537" s="6" t="s">
        <v>1253</v>
      </c>
      <c r="B537" s="6" t="s">
        <v>1256</v>
      </c>
      <c r="C537" s="6" t="s">
        <v>1257</v>
      </c>
      <c r="D537" s="6" t="s">
        <v>16</v>
      </c>
      <c r="E537" s="6" t="s">
        <v>22</v>
      </c>
      <c r="F537" s="20">
        <v>69822</v>
      </c>
      <c r="G537" s="20">
        <v>27929</v>
      </c>
      <c r="K537" s="32" t="s">
        <v>30</v>
      </c>
      <c r="AA537">
        <f t="shared" si="8"/>
        <v>0</v>
      </c>
    </row>
    <row r="538" spans="1:27" x14ac:dyDescent="0.25">
      <c r="A538" s="6" t="s">
        <v>1253</v>
      </c>
      <c r="B538" s="6" t="s">
        <v>1258</v>
      </c>
      <c r="C538" s="6" t="s">
        <v>1259</v>
      </c>
      <c r="D538" s="6" t="s">
        <v>16</v>
      </c>
      <c r="E538" s="6" t="s">
        <v>26</v>
      </c>
      <c r="F538" s="20">
        <v>545</v>
      </c>
      <c r="G538" s="20">
        <v>218</v>
      </c>
      <c r="K538" s="32" t="s">
        <v>30</v>
      </c>
      <c r="AA538">
        <f t="shared" si="8"/>
        <v>0</v>
      </c>
    </row>
    <row r="539" spans="1:27" x14ac:dyDescent="0.25">
      <c r="A539" s="6" t="s">
        <v>1260</v>
      </c>
      <c r="B539" s="6" t="s">
        <v>1261</v>
      </c>
      <c r="C539" s="6" t="s">
        <v>1262</v>
      </c>
      <c r="D539" s="6" t="s">
        <v>16</v>
      </c>
      <c r="E539" s="6" t="s">
        <v>29</v>
      </c>
      <c r="F539" s="20">
        <v>3000</v>
      </c>
      <c r="G539" s="20">
        <v>831</v>
      </c>
      <c r="K539" s="32" t="s">
        <v>30</v>
      </c>
      <c r="AA539">
        <f t="shared" si="8"/>
        <v>0</v>
      </c>
    </row>
    <row r="540" spans="1:27" x14ac:dyDescent="0.25">
      <c r="A540" s="6" t="s">
        <v>1260</v>
      </c>
      <c r="B540" s="6" t="s">
        <v>1263</v>
      </c>
      <c r="C540" s="6" t="s">
        <v>1264</v>
      </c>
      <c r="D540" s="6" t="s">
        <v>16</v>
      </c>
      <c r="E540" s="6" t="s">
        <v>29</v>
      </c>
      <c r="F540" s="20">
        <v>2510</v>
      </c>
      <c r="G540" s="20">
        <v>256</v>
      </c>
      <c r="K540" s="32" t="s">
        <v>30</v>
      </c>
      <c r="AA540">
        <f t="shared" si="8"/>
        <v>0</v>
      </c>
    </row>
    <row r="541" spans="1:27" x14ac:dyDescent="0.25">
      <c r="A541" s="6" t="s">
        <v>1260</v>
      </c>
      <c r="B541" s="6" t="s">
        <v>1265</v>
      </c>
      <c r="C541" s="6" t="s">
        <v>1266</v>
      </c>
      <c r="D541" s="6" t="s">
        <v>16</v>
      </c>
      <c r="E541" s="6" t="s">
        <v>29</v>
      </c>
      <c r="F541" s="20">
        <v>9782</v>
      </c>
      <c r="G541" s="20">
        <v>983</v>
      </c>
      <c r="K541" s="32" t="s">
        <v>30</v>
      </c>
      <c r="AA541">
        <f t="shared" si="8"/>
        <v>0</v>
      </c>
    </row>
    <row r="542" spans="1:27" x14ac:dyDescent="0.25">
      <c r="A542" s="6" t="s">
        <v>1260</v>
      </c>
      <c r="B542" s="6" t="s">
        <v>1267</v>
      </c>
      <c r="C542" s="6" t="s">
        <v>1268</v>
      </c>
      <c r="D542" s="6" t="s">
        <v>16</v>
      </c>
      <c r="E542" s="6" t="s">
        <v>29</v>
      </c>
      <c r="F542" s="20">
        <v>7300</v>
      </c>
      <c r="G542" s="20">
        <v>575</v>
      </c>
      <c r="K542" s="32" t="s">
        <v>30</v>
      </c>
      <c r="AA542">
        <f t="shared" si="8"/>
        <v>0</v>
      </c>
    </row>
    <row r="543" spans="1:27" x14ac:dyDescent="0.25">
      <c r="A543" s="6" t="s">
        <v>1260</v>
      </c>
      <c r="B543" s="6" t="s">
        <v>1269</v>
      </c>
      <c r="C543" s="6" t="s">
        <v>1270</v>
      </c>
      <c r="D543" s="6" t="s">
        <v>16</v>
      </c>
      <c r="E543" s="6" t="s">
        <v>29</v>
      </c>
      <c r="F543" s="20">
        <v>437994</v>
      </c>
      <c r="G543" s="20">
        <v>135220</v>
      </c>
      <c r="K543" s="32" t="s">
        <v>30</v>
      </c>
      <c r="AA543">
        <f t="shared" si="8"/>
        <v>0</v>
      </c>
    </row>
    <row r="544" spans="1:27" x14ac:dyDescent="0.25">
      <c r="A544" s="6" t="s">
        <v>1271</v>
      </c>
      <c r="B544" s="6" t="s">
        <v>1272</v>
      </c>
      <c r="C544" s="6" t="s">
        <v>1273</v>
      </c>
      <c r="D544" s="6" t="s">
        <v>16</v>
      </c>
      <c r="E544" s="6" t="s">
        <v>22</v>
      </c>
      <c r="F544" s="20">
        <v>16300</v>
      </c>
      <c r="G544" s="20">
        <v>5046</v>
      </c>
      <c r="H544" s="21">
        <v>46251</v>
      </c>
      <c r="I544" s="6" t="s">
        <v>121</v>
      </c>
      <c r="K544" s="32" t="s">
        <v>19</v>
      </c>
      <c r="L544" t="s">
        <v>19</v>
      </c>
      <c r="AA544">
        <f t="shared" si="8"/>
        <v>0</v>
      </c>
    </row>
    <row r="545" spans="1:27" x14ac:dyDescent="0.25">
      <c r="A545" s="6" t="s">
        <v>1274</v>
      </c>
      <c r="B545" s="6" t="s">
        <v>1275</v>
      </c>
      <c r="C545" s="6" t="s">
        <v>1276</v>
      </c>
      <c r="D545" s="6" t="s">
        <v>16</v>
      </c>
      <c r="E545" s="6" t="s">
        <v>26</v>
      </c>
      <c r="F545" s="20">
        <v>87</v>
      </c>
      <c r="G545" s="20">
        <v>27</v>
      </c>
      <c r="H545" s="21">
        <v>46251</v>
      </c>
      <c r="I545" s="6" t="s">
        <v>170</v>
      </c>
      <c r="J545" s="19" t="s">
        <v>479</v>
      </c>
      <c r="K545" s="32" t="s">
        <v>19</v>
      </c>
      <c r="L545" t="s">
        <v>19</v>
      </c>
      <c r="AA545">
        <f t="shared" si="8"/>
        <v>87</v>
      </c>
    </row>
    <row r="546" spans="1:27" x14ac:dyDescent="0.25">
      <c r="A546" s="6" t="s">
        <v>1274</v>
      </c>
      <c r="B546" s="6" t="s">
        <v>1277</v>
      </c>
      <c r="C546" s="6" t="s">
        <v>1278</v>
      </c>
      <c r="D546" s="6" t="s">
        <v>16</v>
      </c>
      <c r="E546" s="6" t="s">
        <v>26</v>
      </c>
      <c r="F546" s="20">
        <v>243</v>
      </c>
      <c r="G546" s="20">
        <v>109</v>
      </c>
      <c r="H546" s="21">
        <v>46244</v>
      </c>
      <c r="I546" s="6" t="s">
        <v>233</v>
      </c>
      <c r="J546" s="19" t="s">
        <v>1279</v>
      </c>
      <c r="K546" s="32" t="s">
        <v>19</v>
      </c>
      <c r="AA546">
        <f t="shared" si="8"/>
        <v>243</v>
      </c>
    </row>
    <row r="547" spans="1:27" x14ac:dyDescent="0.25">
      <c r="A547" s="6" t="s">
        <v>1274</v>
      </c>
      <c r="B547" s="6" t="s">
        <v>1280</v>
      </c>
      <c r="C547" s="6" t="s">
        <v>1281</v>
      </c>
      <c r="D547" s="6" t="s">
        <v>16</v>
      </c>
      <c r="E547" s="6" t="s">
        <v>26</v>
      </c>
      <c r="F547" s="20">
        <v>75</v>
      </c>
      <c r="G547" s="20">
        <v>36</v>
      </c>
      <c r="H547" s="21">
        <v>46241</v>
      </c>
      <c r="J547" s="19" t="s">
        <v>654</v>
      </c>
      <c r="K547" s="32" t="s">
        <v>30</v>
      </c>
      <c r="AA547">
        <f t="shared" si="8"/>
        <v>0</v>
      </c>
    </row>
    <row r="548" spans="1:27" x14ac:dyDescent="0.25">
      <c r="A548" s="6" t="s">
        <v>1274</v>
      </c>
      <c r="B548" s="6" t="s">
        <v>1282</v>
      </c>
      <c r="C548" s="6" t="s">
        <v>1283</v>
      </c>
      <c r="D548" s="6" t="s">
        <v>16</v>
      </c>
      <c r="E548" s="6" t="s">
        <v>26</v>
      </c>
      <c r="F548" s="20">
        <v>48</v>
      </c>
      <c r="G548" s="20">
        <v>19</v>
      </c>
      <c r="H548" s="21">
        <v>46242</v>
      </c>
      <c r="J548" s="19" t="s">
        <v>1010</v>
      </c>
      <c r="K548" s="32" t="s">
        <v>30</v>
      </c>
      <c r="AA548">
        <f t="shared" si="8"/>
        <v>0</v>
      </c>
    </row>
    <row r="549" spans="1:27" ht="30" x14ac:dyDescent="0.25">
      <c r="A549" s="6" t="s">
        <v>1274</v>
      </c>
      <c r="B549" s="6" t="s">
        <v>1284</v>
      </c>
      <c r="C549" s="6" t="s">
        <v>1285</v>
      </c>
      <c r="D549" s="6" t="s">
        <v>16</v>
      </c>
      <c r="E549" s="6" t="s">
        <v>26</v>
      </c>
      <c r="F549" s="20">
        <v>368</v>
      </c>
      <c r="G549" s="20">
        <v>147</v>
      </c>
      <c r="H549" s="21">
        <v>46244</v>
      </c>
      <c r="I549" s="6" t="s">
        <v>233</v>
      </c>
      <c r="J549" s="19" t="s">
        <v>1286</v>
      </c>
      <c r="K549" s="32" t="s">
        <v>19</v>
      </c>
      <c r="AA549">
        <f t="shared" si="8"/>
        <v>368</v>
      </c>
    </row>
    <row r="550" spans="1:27" x14ac:dyDescent="0.25">
      <c r="A550" s="6" t="s">
        <v>1287</v>
      </c>
      <c r="B550" s="6" t="s">
        <v>1288</v>
      </c>
      <c r="C550" s="6" t="s">
        <v>1289</v>
      </c>
      <c r="D550" s="6" t="s">
        <v>16</v>
      </c>
      <c r="E550" s="6" t="s">
        <v>22</v>
      </c>
      <c r="F550" s="20">
        <v>0</v>
      </c>
      <c r="G550" s="20">
        <v>13</v>
      </c>
      <c r="H550" s="21">
        <v>46255</v>
      </c>
      <c r="J550" s="19" t="s">
        <v>23</v>
      </c>
      <c r="K550" s="32" t="s">
        <v>19</v>
      </c>
      <c r="L550" t="s">
        <v>19</v>
      </c>
      <c r="M550" t="s">
        <v>19</v>
      </c>
      <c r="AA550">
        <f t="shared" si="8"/>
        <v>0</v>
      </c>
    </row>
    <row r="551" spans="1:27" x14ac:dyDescent="0.25">
      <c r="A551" s="6" t="s">
        <v>1287</v>
      </c>
      <c r="B551" s="6" t="s">
        <v>1290</v>
      </c>
      <c r="C551" s="6" t="s">
        <v>1291</v>
      </c>
      <c r="D551" s="6" t="s">
        <v>16</v>
      </c>
      <c r="E551" s="6" t="s">
        <v>26</v>
      </c>
      <c r="F551" s="20">
        <v>420</v>
      </c>
      <c r="G551" s="20">
        <v>8</v>
      </c>
      <c r="H551" s="21">
        <v>46241</v>
      </c>
      <c r="J551" s="19" t="s">
        <v>572</v>
      </c>
      <c r="K551" s="32" t="s">
        <v>30</v>
      </c>
      <c r="AA551">
        <f t="shared" si="8"/>
        <v>0</v>
      </c>
    </row>
    <row r="552" spans="1:27" ht="60" x14ac:dyDescent="0.25">
      <c r="A552" s="6" t="s">
        <v>1287</v>
      </c>
      <c r="B552" s="6" t="s">
        <v>1292</v>
      </c>
      <c r="C552" s="6" t="s">
        <v>1293</v>
      </c>
      <c r="D552" s="6" t="s">
        <v>16</v>
      </c>
      <c r="E552" s="6" t="s">
        <v>22</v>
      </c>
      <c r="F552" s="20">
        <v>389897</v>
      </c>
      <c r="G552" s="20">
        <v>124442</v>
      </c>
      <c r="H552" s="21">
        <v>46255</v>
      </c>
      <c r="J552" s="19" t="s">
        <v>1294</v>
      </c>
      <c r="K552" s="33" t="s">
        <v>19</v>
      </c>
      <c r="L552" t="s">
        <v>19</v>
      </c>
      <c r="M552" t="s">
        <v>19</v>
      </c>
      <c r="AA552">
        <f t="shared" si="8"/>
        <v>0</v>
      </c>
    </row>
    <row r="553" spans="1:27" x14ac:dyDescent="0.25">
      <c r="A553" s="6" t="s">
        <v>1295</v>
      </c>
      <c r="B553" s="6" t="s">
        <v>1296</v>
      </c>
      <c r="C553" s="6" t="s">
        <v>1297</v>
      </c>
      <c r="D553" s="6" t="s">
        <v>16</v>
      </c>
      <c r="E553" s="6" t="s">
        <v>26</v>
      </c>
      <c r="F553" s="20">
        <v>120</v>
      </c>
      <c r="G553" s="20">
        <v>30</v>
      </c>
      <c r="H553" s="21">
        <v>46231</v>
      </c>
      <c r="J553" s="19" t="s">
        <v>18</v>
      </c>
      <c r="K553" s="32" t="s">
        <v>19</v>
      </c>
      <c r="AA553">
        <f t="shared" si="8"/>
        <v>0</v>
      </c>
    </row>
    <row r="554" spans="1:27" x14ac:dyDescent="0.25">
      <c r="A554" s="6" t="s">
        <v>1295</v>
      </c>
      <c r="B554" s="6" t="s">
        <v>1298</v>
      </c>
      <c r="C554" s="6" t="s">
        <v>1299</v>
      </c>
      <c r="D554" s="6" t="s">
        <v>16</v>
      </c>
      <c r="E554" s="6" t="s">
        <v>26</v>
      </c>
      <c r="F554" s="20">
        <v>30</v>
      </c>
      <c r="G554" s="20">
        <v>21</v>
      </c>
      <c r="H554" s="21">
        <v>46245</v>
      </c>
      <c r="J554" s="19" t="s">
        <v>18</v>
      </c>
      <c r="K554" s="32" t="s">
        <v>19</v>
      </c>
      <c r="AA554">
        <f t="shared" si="8"/>
        <v>0</v>
      </c>
    </row>
    <row r="555" spans="1:27" x14ac:dyDescent="0.25">
      <c r="A555" s="6" t="s">
        <v>1295</v>
      </c>
      <c r="B555" s="6" t="s">
        <v>1300</v>
      </c>
      <c r="C555" s="6" t="s">
        <v>1301</v>
      </c>
      <c r="D555" s="6" t="s">
        <v>16</v>
      </c>
      <c r="E555" s="6" t="s">
        <v>26</v>
      </c>
      <c r="F555" s="20">
        <v>43</v>
      </c>
      <c r="G555" s="20">
        <v>16</v>
      </c>
      <c r="H555" s="21">
        <v>46251</v>
      </c>
      <c r="I555" s="6" t="s">
        <v>170</v>
      </c>
      <c r="J555" s="19" t="s">
        <v>479</v>
      </c>
      <c r="K555" s="32" t="s">
        <v>19</v>
      </c>
      <c r="L555" t="s">
        <v>19</v>
      </c>
      <c r="AA555">
        <f t="shared" si="8"/>
        <v>43</v>
      </c>
    </row>
    <row r="556" spans="1:27" x14ac:dyDescent="0.25">
      <c r="A556" s="6" t="s">
        <v>1295</v>
      </c>
      <c r="B556" s="6" t="s">
        <v>1302</v>
      </c>
      <c r="C556" s="6" t="s">
        <v>1303</v>
      </c>
      <c r="D556" s="6" t="s">
        <v>16</v>
      </c>
      <c r="E556" s="6" t="s">
        <v>26</v>
      </c>
      <c r="F556" s="20">
        <v>398</v>
      </c>
      <c r="G556" s="20">
        <v>159</v>
      </c>
      <c r="H556" s="21">
        <v>46251</v>
      </c>
      <c r="I556" s="6" t="s">
        <v>170</v>
      </c>
      <c r="J556" s="19" t="s">
        <v>479</v>
      </c>
      <c r="K556" s="32" t="s">
        <v>19</v>
      </c>
      <c r="L556" s="12" t="s">
        <v>19</v>
      </c>
      <c r="AA556">
        <f t="shared" si="8"/>
        <v>398</v>
      </c>
    </row>
    <row r="557" spans="1:27" x14ac:dyDescent="0.25">
      <c r="A557" s="6" t="s">
        <v>1295</v>
      </c>
      <c r="B557" s="6" t="s">
        <v>1304</v>
      </c>
      <c r="C557" s="6" t="s">
        <v>1305</v>
      </c>
      <c r="D557" s="6" t="s">
        <v>16</v>
      </c>
      <c r="E557" s="6" t="s">
        <v>26</v>
      </c>
      <c r="F557" s="20">
        <v>48</v>
      </c>
      <c r="G557" s="20">
        <v>20</v>
      </c>
      <c r="H557" s="21">
        <v>46251</v>
      </c>
      <c r="I557" s="6" t="s">
        <v>170</v>
      </c>
      <c r="J557" s="19" t="s">
        <v>479</v>
      </c>
      <c r="K557" s="32" t="s">
        <v>19</v>
      </c>
      <c r="L557" t="s">
        <v>19</v>
      </c>
      <c r="AA557">
        <f t="shared" si="8"/>
        <v>48</v>
      </c>
    </row>
    <row r="558" spans="1:27" x14ac:dyDescent="0.25">
      <c r="A558" s="6" t="s">
        <v>1295</v>
      </c>
      <c r="B558" s="6" t="s">
        <v>1306</v>
      </c>
      <c r="C558" s="6" t="s">
        <v>1307</v>
      </c>
      <c r="D558" s="6" t="s">
        <v>16</v>
      </c>
      <c r="E558" s="6" t="s">
        <v>26</v>
      </c>
      <c r="F558" s="20">
        <v>60</v>
      </c>
      <c r="G558" s="20">
        <v>25</v>
      </c>
      <c r="H558" s="21">
        <v>46251</v>
      </c>
      <c r="I558" s="6" t="s">
        <v>170</v>
      </c>
      <c r="K558" s="32" t="s">
        <v>19</v>
      </c>
      <c r="L558" t="s">
        <v>19</v>
      </c>
      <c r="AA558">
        <f t="shared" si="8"/>
        <v>60</v>
      </c>
    </row>
    <row r="559" spans="1:27" x14ac:dyDescent="0.25">
      <c r="A559" s="6" t="s">
        <v>1295</v>
      </c>
      <c r="B559" s="6" t="s">
        <v>1308</v>
      </c>
      <c r="C559" s="6" t="s">
        <v>1309</v>
      </c>
      <c r="D559" s="6" t="s">
        <v>16</v>
      </c>
      <c r="E559" s="6" t="s">
        <v>26</v>
      </c>
      <c r="F559" s="20">
        <v>95</v>
      </c>
      <c r="G559" s="20">
        <v>27</v>
      </c>
      <c r="H559" s="21">
        <v>46251</v>
      </c>
      <c r="I559" s="19" t="s">
        <v>121</v>
      </c>
      <c r="J559" s="19" t="s">
        <v>1310</v>
      </c>
      <c r="K559" s="32" t="s">
        <v>19</v>
      </c>
      <c r="L559" t="s">
        <v>19</v>
      </c>
      <c r="AA559">
        <f t="shared" si="8"/>
        <v>0</v>
      </c>
    </row>
    <row r="560" spans="1:27" x14ac:dyDescent="0.25">
      <c r="A560" s="6" t="s">
        <v>1295</v>
      </c>
      <c r="B560" s="6" t="s">
        <v>1311</v>
      </c>
      <c r="C560" s="6" t="s">
        <v>1312</v>
      </c>
      <c r="D560" s="6" t="s">
        <v>16</v>
      </c>
      <c r="E560" s="6" t="s">
        <v>26</v>
      </c>
      <c r="F560" s="20">
        <v>183</v>
      </c>
      <c r="G560" s="20">
        <v>73</v>
      </c>
      <c r="H560" s="21">
        <v>46251</v>
      </c>
      <c r="I560" s="19" t="s">
        <v>121</v>
      </c>
      <c r="J560" s="19" t="s">
        <v>1310</v>
      </c>
      <c r="K560" s="32" t="s">
        <v>19</v>
      </c>
      <c r="L560" t="s">
        <v>19</v>
      </c>
      <c r="AA560">
        <f t="shared" si="8"/>
        <v>0</v>
      </c>
    </row>
    <row r="561" spans="1:27" ht="30" x14ac:dyDescent="0.25">
      <c r="A561" s="6" t="s">
        <v>1295</v>
      </c>
      <c r="B561" s="6" t="s">
        <v>1313</v>
      </c>
      <c r="C561" s="6" t="s">
        <v>1314</v>
      </c>
      <c r="D561" s="6" t="s">
        <v>16</v>
      </c>
      <c r="E561" s="6" t="s">
        <v>26</v>
      </c>
      <c r="F561" s="20">
        <v>2375</v>
      </c>
      <c r="G561" s="20">
        <v>1417</v>
      </c>
      <c r="H561" s="21">
        <v>46251</v>
      </c>
      <c r="I561" s="6" t="s">
        <v>170</v>
      </c>
      <c r="J561" s="22" t="s">
        <v>1315</v>
      </c>
      <c r="K561" s="31" t="s">
        <v>19</v>
      </c>
      <c r="L561" t="s">
        <v>19</v>
      </c>
      <c r="AA561">
        <f t="shared" si="8"/>
        <v>2375</v>
      </c>
    </row>
    <row r="562" spans="1:27" x14ac:dyDescent="0.25">
      <c r="A562" s="6" t="s">
        <v>1295</v>
      </c>
      <c r="B562" s="6" t="s">
        <v>1316</v>
      </c>
      <c r="C562" s="6" t="s">
        <v>1317</v>
      </c>
      <c r="D562" s="6" t="s">
        <v>16</v>
      </c>
      <c r="E562" s="6" t="s">
        <v>26</v>
      </c>
      <c r="F562" s="20">
        <v>48</v>
      </c>
      <c r="G562" s="20">
        <v>24</v>
      </c>
      <c r="K562" s="32" t="s">
        <v>30</v>
      </c>
      <c r="AA562">
        <f t="shared" si="8"/>
        <v>0</v>
      </c>
    </row>
    <row r="563" spans="1:27" x14ac:dyDescent="0.25">
      <c r="A563" s="6" t="s">
        <v>1318</v>
      </c>
      <c r="B563" s="6" t="s">
        <v>1319</v>
      </c>
      <c r="C563" s="6" t="s">
        <v>1320</v>
      </c>
      <c r="D563" s="6" t="s">
        <v>16</v>
      </c>
      <c r="E563" s="6" t="s">
        <v>22</v>
      </c>
      <c r="F563" s="20">
        <v>10754</v>
      </c>
      <c r="G563" s="20">
        <v>5249</v>
      </c>
      <c r="H563" s="21">
        <v>46255</v>
      </c>
      <c r="J563" s="19" t="s">
        <v>726</v>
      </c>
      <c r="K563" s="32" t="s">
        <v>19</v>
      </c>
      <c r="L563" t="s">
        <v>19</v>
      </c>
      <c r="M563" t="s">
        <v>19</v>
      </c>
      <c r="AA563">
        <f t="shared" si="8"/>
        <v>0</v>
      </c>
    </row>
    <row r="564" spans="1:27" x14ac:dyDescent="0.25">
      <c r="A564" s="6" t="s">
        <v>1318</v>
      </c>
      <c r="B564" s="6" t="s">
        <v>1321</v>
      </c>
      <c r="C564" s="6" t="s">
        <v>1322</v>
      </c>
      <c r="D564" s="6" t="s">
        <v>16</v>
      </c>
      <c r="E564" s="6" t="s">
        <v>26</v>
      </c>
      <c r="F564" s="20">
        <v>210</v>
      </c>
      <c r="G564" s="20">
        <v>72</v>
      </c>
      <c r="K564" s="32" t="s">
        <v>30</v>
      </c>
      <c r="AA564">
        <f t="shared" si="8"/>
        <v>0</v>
      </c>
    </row>
    <row r="565" spans="1:27" x14ac:dyDescent="0.25">
      <c r="A565" s="6" t="s">
        <v>1318</v>
      </c>
      <c r="B565" s="6" t="s">
        <v>1323</v>
      </c>
      <c r="C565" s="6" t="s">
        <v>1324</v>
      </c>
      <c r="D565" s="6" t="s">
        <v>16</v>
      </c>
      <c r="E565" s="6" t="s">
        <v>26</v>
      </c>
      <c r="F565" s="20">
        <v>32</v>
      </c>
      <c r="G565" s="20">
        <v>20</v>
      </c>
      <c r="H565" s="21">
        <v>46252</v>
      </c>
      <c r="J565" s="19" t="s">
        <v>260</v>
      </c>
      <c r="K565" s="32" t="s">
        <v>19</v>
      </c>
      <c r="L565" t="s">
        <v>19</v>
      </c>
      <c r="AA565">
        <f t="shared" si="8"/>
        <v>0</v>
      </c>
    </row>
    <row r="566" spans="1:27" x14ac:dyDescent="0.25">
      <c r="A566" s="6" t="s">
        <v>1318</v>
      </c>
      <c r="B566" s="6" t="s">
        <v>1325</v>
      </c>
      <c r="C566" s="6" t="s">
        <v>1326</v>
      </c>
      <c r="D566" s="6" t="s">
        <v>16</v>
      </c>
      <c r="E566" s="6" t="s">
        <v>26</v>
      </c>
      <c r="F566" s="20">
        <v>189</v>
      </c>
      <c r="G566" s="20">
        <v>63</v>
      </c>
      <c r="K566" s="32" t="s">
        <v>30</v>
      </c>
      <c r="AA566">
        <f t="shared" si="8"/>
        <v>0</v>
      </c>
    </row>
    <row r="567" spans="1:27" x14ac:dyDescent="0.25">
      <c r="A567" s="6" t="s">
        <v>1327</v>
      </c>
      <c r="B567" s="6" t="s">
        <v>1328</v>
      </c>
      <c r="C567" s="6" t="s">
        <v>1329</v>
      </c>
      <c r="D567" s="6" t="s">
        <v>16</v>
      </c>
      <c r="E567" s="6" t="s">
        <v>26</v>
      </c>
      <c r="F567" s="20">
        <v>115</v>
      </c>
      <c r="G567" s="20">
        <v>40</v>
      </c>
      <c r="H567" s="21">
        <v>46251</v>
      </c>
      <c r="I567" s="6" t="s">
        <v>252</v>
      </c>
      <c r="J567" s="19" t="s">
        <v>1330</v>
      </c>
      <c r="K567" s="32" t="s">
        <v>19</v>
      </c>
      <c r="L567" t="s">
        <v>19</v>
      </c>
      <c r="AA567">
        <f t="shared" si="8"/>
        <v>115</v>
      </c>
    </row>
    <row r="568" spans="1:27" ht="45" x14ac:dyDescent="0.25">
      <c r="A568" s="6" t="s">
        <v>1327</v>
      </c>
      <c r="B568" s="6" t="s">
        <v>1331</v>
      </c>
      <c r="C568" s="6" t="s">
        <v>1332</v>
      </c>
      <c r="D568" s="6" t="s">
        <v>16</v>
      </c>
      <c r="E568" s="6" t="s">
        <v>29</v>
      </c>
      <c r="F568" s="20">
        <v>3068</v>
      </c>
      <c r="G568" s="20">
        <v>315</v>
      </c>
      <c r="H568" s="21">
        <v>46239</v>
      </c>
      <c r="J568" s="19" t="s">
        <v>1333</v>
      </c>
      <c r="K568" s="33" t="s">
        <v>30</v>
      </c>
      <c r="AA568">
        <f t="shared" si="8"/>
        <v>0</v>
      </c>
    </row>
    <row r="569" spans="1:27" ht="45" x14ac:dyDescent="0.25">
      <c r="A569" s="6" t="s">
        <v>1327</v>
      </c>
      <c r="B569" s="6" t="s">
        <v>1334</v>
      </c>
      <c r="C569" s="6" t="s">
        <v>1335</v>
      </c>
      <c r="D569" s="6" t="s">
        <v>16</v>
      </c>
      <c r="E569" s="6" t="s">
        <v>29</v>
      </c>
      <c r="F569" s="20">
        <v>5805</v>
      </c>
      <c r="G569" s="20">
        <v>2639</v>
      </c>
      <c r="H569" s="21">
        <v>46239</v>
      </c>
      <c r="J569" s="19" t="s">
        <v>1333</v>
      </c>
      <c r="K569" s="33" t="s">
        <v>30</v>
      </c>
      <c r="M569" s="3"/>
      <c r="AA569">
        <f t="shared" si="8"/>
        <v>0</v>
      </c>
    </row>
    <row r="570" spans="1:27" x14ac:dyDescent="0.25">
      <c r="A570" s="6" t="s">
        <v>1327</v>
      </c>
      <c r="B570" s="6" t="s">
        <v>1336</v>
      </c>
      <c r="C570" s="6" t="s">
        <v>1337</v>
      </c>
      <c r="D570" s="6" t="s">
        <v>16</v>
      </c>
      <c r="E570" s="6" t="s">
        <v>29</v>
      </c>
      <c r="F570" s="20">
        <v>219</v>
      </c>
      <c r="G570" s="20">
        <v>97</v>
      </c>
      <c r="H570" s="21">
        <v>46164</v>
      </c>
      <c r="I570" s="6" t="s">
        <v>170</v>
      </c>
      <c r="J570" s="19" t="s">
        <v>479</v>
      </c>
      <c r="K570" s="32" t="s">
        <v>30</v>
      </c>
      <c r="AA570">
        <f t="shared" si="8"/>
        <v>219</v>
      </c>
    </row>
    <row r="571" spans="1:27" x14ac:dyDescent="0.25">
      <c r="A571" s="6" t="s">
        <v>1327</v>
      </c>
      <c r="B571" s="6" t="s">
        <v>1338</v>
      </c>
      <c r="C571" s="6" t="s">
        <v>1339</v>
      </c>
      <c r="D571" s="6" t="s">
        <v>16</v>
      </c>
      <c r="E571" s="6" t="s">
        <v>26</v>
      </c>
      <c r="F571" s="20">
        <v>948</v>
      </c>
      <c r="G571" s="20">
        <v>323</v>
      </c>
      <c r="H571" s="21">
        <v>46251</v>
      </c>
      <c r="I571" s="6" t="s">
        <v>170</v>
      </c>
      <c r="J571" s="19" t="s">
        <v>479</v>
      </c>
      <c r="K571" s="32" t="s">
        <v>19</v>
      </c>
      <c r="L571" t="s">
        <v>19</v>
      </c>
      <c r="AA571">
        <f t="shared" si="8"/>
        <v>948</v>
      </c>
    </row>
    <row r="572" spans="1:27" x14ac:dyDescent="0.25">
      <c r="A572" s="6" t="s">
        <v>1327</v>
      </c>
      <c r="B572" s="6" t="s">
        <v>1340</v>
      </c>
      <c r="C572" s="6" t="s">
        <v>1341</v>
      </c>
      <c r="D572" s="6" t="s">
        <v>16</v>
      </c>
      <c r="E572" s="6" t="s">
        <v>26</v>
      </c>
      <c r="F572" s="20">
        <v>184</v>
      </c>
      <c r="G572" s="20">
        <v>1</v>
      </c>
      <c r="H572" s="21">
        <v>46237</v>
      </c>
      <c r="I572" s="6" t="s">
        <v>170</v>
      </c>
      <c r="J572" s="19" t="s">
        <v>726</v>
      </c>
      <c r="K572" s="32" t="s">
        <v>19</v>
      </c>
      <c r="AA572">
        <f t="shared" si="8"/>
        <v>184</v>
      </c>
    </row>
    <row r="573" spans="1:27" x14ac:dyDescent="0.25">
      <c r="A573" s="6" t="s">
        <v>1327</v>
      </c>
      <c r="B573" s="6" t="s">
        <v>1342</v>
      </c>
      <c r="C573" s="6" t="s">
        <v>1343</v>
      </c>
      <c r="D573" s="6" t="s">
        <v>16</v>
      </c>
      <c r="E573" s="6" t="s">
        <v>29</v>
      </c>
      <c r="F573" s="20">
        <v>60</v>
      </c>
      <c r="G573" s="20">
        <v>24</v>
      </c>
      <c r="H573" s="21">
        <v>46164</v>
      </c>
      <c r="I573" s="6" t="s">
        <v>170</v>
      </c>
      <c r="J573" s="19" t="s">
        <v>479</v>
      </c>
      <c r="K573" s="32" t="s">
        <v>30</v>
      </c>
      <c r="AA573">
        <f t="shared" si="8"/>
        <v>60</v>
      </c>
    </row>
    <row r="574" spans="1:27" ht="30" x14ac:dyDescent="0.25">
      <c r="A574" s="6" t="s">
        <v>1327</v>
      </c>
      <c r="B574" s="6" t="s">
        <v>1344</v>
      </c>
      <c r="C574" s="6" t="s">
        <v>1345</v>
      </c>
      <c r="D574" s="6" t="s">
        <v>16</v>
      </c>
      <c r="E574" s="6" t="s">
        <v>26</v>
      </c>
      <c r="F574" s="20">
        <v>35</v>
      </c>
      <c r="G574" s="20">
        <v>12</v>
      </c>
      <c r="H574" s="21">
        <v>46255</v>
      </c>
      <c r="J574" s="19" t="s">
        <v>1346</v>
      </c>
      <c r="K574" s="32" t="s">
        <v>19</v>
      </c>
      <c r="M574" t="s">
        <v>19</v>
      </c>
      <c r="AA574">
        <f t="shared" si="8"/>
        <v>0</v>
      </c>
    </row>
    <row r="575" spans="1:27" x14ac:dyDescent="0.25">
      <c r="A575" s="6" t="s">
        <v>1327</v>
      </c>
      <c r="B575" s="6" t="s">
        <v>1347</v>
      </c>
      <c r="C575" s="6" t="s">
        <v>1348</v>
      </c>
      <c r="D575" s="6" t="s">
        <v>16</v>
      </c>
      <c r="E575" s="6" t="s">
        <v>22</v>
      </c>
      <c r="F575" s="20">
        <v>1810</v>
      </c>
      <c r="G575" s="20">
        <v>9</v>
      </c>
      <c r="H575" s="21">
        <v>46255</v>
      </c>
      <c r="J575" s="19" t="s">
        <v>18</v>
      </c>
      <c r="K575" s="32" t="s">
        <v>19</v>
      </c>
      <c r="M575" t="s">
        <v>19</v>
      </c>
      <c r="AA575">
        <f t="shared" si="8"/>
        <v>0</v>
      </c>
    </row>
    <row r="576" spans="1:27" x14ac:dyDescent="0.25">
      <c r="A576" s="6" t="s">
        <v>1349</v>
      </c>
      <c r="B576" s="6" t="s">
        <v>1350</v>
      </c>
      <c r="C576" s="6" t="s">
        <v>1351</v>
      </c>
      <c r="D576" s="6" t="s">
        <v>16</v>
      </c>
      <c r="E576" s="6" t="s">
        <v>26</v>
      </c>
      <c r="F576" s="20">
        <v>1285</v>
      </c>
      <c r="G576" s="20">
        <v>380</v>
      </c>
      <c r="H576" s="21">
        <v>46251</v>
      </c>
      <c r="I576" s="6" t="s">
        <v>170</v>
      </c>
      <c r="J576" s="19" t="s">
        <v>479</v>
      </c>
      <c r="K576" s="32" t="s">
        <v>19</v>
      </c>
      <c r="L576" t="s">
        <v>19</v>
      </c>
      <c r="AA576">
        <f t="shared" si="8"/>
        <v>1285</v>
      </c>
    </row>
    <row r="577" spans="1:27" x14ac:dyDescent="0.25">
      <c r="A577" s="6" t="s">
        <v>1349</v>
      </c>
      <c r="B577" s="6" t="s">
        <v>1352</v>
      </c>
      <c r="C577" s="6" t="s">
        <v>1353</v>
      </c>
      <c r="D577" s="6" t="s">
        <v>16</v>
      </c>
      <c r="E577" s="6" t="s">
        <v>26</v>
      </c>
      <c r="F577" s="20">
        <v>928</v>
      </c>
      <c r="G577" s="20">
        <v>315</v>
      </c>
      <c r="H577" s="21">
        <v>46251</v>
      </c>
      <c r="I577" s="6" t="s">
        <v>170</v>
      </c>
      <c r="J577" s="19" t="s">
        <v>479</v>
      </c>
      <c r="K577" s="32" t="s">
        <v>19</v>
      </c>
      <c r="L577" t="s">
        <v>19</v>
      </c>
      <c r="AA577">
        <f t="shared" si="8"/>
        <v>928</v>
      </c>
    </row>
    <row r="578" spans="1:27" x14ac:dyDescent="0.25">
      <c r="A578" s="6" t="s">
        <v>1349</v>
      </c>
      <c r="B578" s="6" t="s">
        <v>1354</v>
      </c>
      <c r="C578" s="6" t="s">
        <v>1355</v>
      </c>
      <c r="D578" s="6" t="s">
        <v>16</v>
      </c>
      <c r="E578" s="6" t="s">
        <v>26</v>
      </c>
      <c r="F578" s="20">
        <v>246</v>
      </c>
      <c r="G578" s="20">
        <v>86</v>
      </c>
      <c r="H578" s="21">
        <v>46251</v>
      </c>
      <c r="I578" s="6" t="s">
        <v>170</v>
      </c>
      <c r="J578" s="19" t="s">
        <v>479</v>
      </c>
      <c r="K578" s="32" t="s">
        <v>19</v>
      </c>
      <c r="L578" t="s">
        <v>19</v>
      </c>
      <c r="AA578">
        <f t="shared" ref="AA578:AA641" si="9">IF(OR($I578="Voluntary", $I578="Mandatory"), $F578, 0)</f>
        <v>246</v>
      </c>
    </row>
    <row r="579" spans="1:27" x14ac:dyDescent="0.25">
      <c r="A579" s="6" t="s">
        <v>1349</v>
      </c>
      <c r="B579" s="6" t="s">
        <v>1356</v>
      </c>
      <c r="C579" s="6" t="s">
        <v>1357</v>
      </c>
      <c r="D579" s="6" t="s">
        <v>16</v>
      </c>
      <c r="E579" s="6" t="s">
        <v>26</v>
      </c>
      <c r="F579" s="20">
        <v>59</v>
      </c>
      <c r="G579" s="20">
        <v>22</v>
      </c>
      <c r="H579" s="21">
        <v>46251</v>
      </c>
      <c r="I579" s="6" t="s">
        <v>170</v>
      </c>
      <c r="J579" s="19" t="s">
        <v>234</v>
      </c>
      <c r="K579" s="32" t="s">
        <v>19</v>
      </c>
      <c r="L579" t="s">
        <v>19</v>
      </c>
      <c r="AA579">
        <f t="shared" si="9"/>
        <v>59</v>
      </c>
    </row>
    <row r="580" spans="1:27" x14ac:dyDescent="0.25">
      <c r="A580" s="6" t="s">
        <v>1349</v>
      </c>
      <c r="B580" s="6" t="s">
        <v>1358</v>
      </c>
      <c r="C580" s="6" t="s">
        <v>1359</v>
      </c>
      <c r="D580" s="6" t="s">
        <v>16</v>
      </c>
      <c r="E580" s="6" t="s">
        <v>26</v>
      </c>
      <c r="F580" s="20">
        <v>120</v>
      </c>
      <c r="G580" s="20">
        <v>49</v>
      </c>
      <c r="H580" s="21">
        <v>46251</v>
      </c>
      <c r="I580" s="6" t="s">
        <v>170</v>
      </c>
      <c r="J580" s="19" t="s">
        <v>234</v>
      </c>
      <c r="K580" s="32" t="s">
        <v>19</v>
      </c>
      <c r="L580" t="s">
        <v>19</v>
      </c>
      <c r="AA580">
        <f t="shared" si="9"/>
        <v>120</v>
      </c>
    </row>
    <row r="581" spans="1:27" x14ac:dyDescent="0.25">
      <c r="A581" s="6" t="s">
        <v>1349</v>
      </c>
      <c r="B581" s="6" t="s">
        <v>1360</v>
      </c>
      <c r="C581" s="6" t="s">
        <v>1361</v>
      </c>
      <c r="D581" s="6" t="s">
        <v>16</v>
      </c>
      <c r="E581" s="6" t="s">
        <v>26</v>
      </c>
      <c r="F581" s="20">
        <v>471</v>
      </c>
      <c r="G581" s="20">
        <v>157</v>
      </c>
      <c r="H581" s="21">
        <v>46251</v>
      </c>
      <c r="I581" s="6" t="s">
        <v>170</v>
      </c>
      <c r="J581" s="19" t="s">
        <v>479</v>
      </c>
      <c r="K581" s="32" t="s">
        <v>19</v>
      </c>
      <c r="L581" t="s">
        <v>19</v>
      </c>
      <c r="AA581">
        <f t="shared" si="9"/>
        <v>471</v>
      </c>
    </row>
    <row r="582" spans="1:27" x14ac:dyDescent="0.25">
      <c r="A582" s="6" t="s">
        <v>1349</v>
      </c>
      <c r="B582" s="6" t="s">
        <v>1362</v>
      </c>
      <c r="C582" s="6" t="s">
        <v>1363</v>
      </c>
      <c r="D582" s="6" t="s">
        <v>16</v>
      </c>
      <c r="E582" s="6" t="s">
        <v>26</v>
      </c>
      <c r="F582" s="20">
        <v>170</v>
      </c>
      <c r="G582" s="20">
        <v>85</v>
      </c>
      <c r="H582" s="21">
        <v>46251</v>
      </c>
      <c r="I582" s="6" t="s">
        <v>170</v>
      </c>
      <c r="J582" s="19" t="s">
        <v>479</v>
      </c>
      <c r="K582" s="32" t="s">
        <v>19</v>
      </c>
      <c r="L582" t="s">
        <v>19</v>
      </c>
      <c r="AA582">
        <f t="shared" si="9"/>
        <v>170</v>
      </c>
    </row>
    <row r="583" spans="1:27" ht="75" x14ac:dyDescent="0.25">
      <c r="A583" s="6" t="s">
        <v>1349</v>
      </c>
      <c r="B583" s="6" t="s">
        <v>1364</v>
      </c>
      <c r="C583" s="6" t="s">
        <v>1365</v>
      </c>
      <c r="D583" s="6" t="s">
        <v>16</v>
      </c>
      <c r="E583" s="6" t="s">
        <v>22</v>
      </c>
      <c r="F583" s="20">
        <v>57931</v>
      </c>
      <c r="G583" s="20">
        <v>21697</v>
      </c>
      <c r="H583" s="21">
        <v>46255</v>
      </c>
      <c r="J583" s="19" t="s">
        <v>1366</v>
      </c>
      <c r="K583" s="33" t="s">
        <v>19</v>
      </c>
      <c r="L583" t="s">
        <v>19</v>
      </c>
      <c r="M583" t="s">
        <v>19</v>
      </c>
      <c r="AA583">
        <f t="shared" si="9"/>
        <v>0</v>
      </c>
    </row>
    <row r="584" spans="1:27" x14ac:dyDescent="0.25">
      <c r="A584" s="6" t="s">
        <v>1349</v>
      </c>
      <c r="B584" s="6" t="s">
        <v>1367</v>
      </c>
      <c r="C584" s="6" t="s">
        <v>1368</v>
      </c>
      <c r="D584" s="6" t="s">
        <v>16</v>
      </c>
      <c r="E584" s="6" t="s">
        <v>29</v>
      </c>
      <c r="F584" s="20">
        <v>279</v>
      </c>
      <c r="G584" s="20">
        <v>106</v>
      </c>
      <c r="H584" s="21">
        <v>46164</v>
      </c>
      <c r="I584" s="6" t="s">
        <v>170</v>
      </c>
      <c r="J584" s="19" t="s">
        <v>479</v>
      </c>
      <c r="K584" s="32" t="s">
        <v>30</v>
      </c>
      <c r="AA584">
        <f t="shared" si="9"/>
        <v>279</v>
      </c>
    </row>
    <row r="585" spans="1:27" x14ac:dyDescent="0.25">
      <c r="A585" s="6" t="s">
        <v>1349</v>
      </c>
      <c r="B585" s="6" t="s">
        <v>1369</v>
      </c>
      <c r="C585" s="6" t="s">
        <v>1370</v>
      </c>
      <c r="D585" s="6" t="s">
        <v>16</v>
      </c>
      <c r="E585" s="6" t="s">
        <v>29</v>
      </c>
      <c r="F585" s="20">
        <v>1444</v>
      </c>
      <c r="G585" s="20">
        <v>414</v>
      </c>
      <c r="H585" s="21">
        <v>46164</v>
      </c>
      <c r="I585" s="6" t="s">
        <v>170</v>
      </c>
      <c r="J585" s="19" t="s">
        <v>479</v>
      </c>
      <c r="K585" s="32" t="s">
        <v>30</v>
      </c>
      <c r="AA585">
        <f t="shared" si="9"/>
        <v>1444</v>
      </c>
    </row>
    <row r="586" spans="1:27" x14ac:dyDescent="0.25">
      <c r="A586" s="6" t="s">
        <v>1349</v>
      </c>
      <c r="B586" s="6" t="s">
        <v>1371</v>
      </c>
      <c r="C586" s="6" t="s">
        <v>1372</v>
      </c>
      <c r="D586" s="6" t="s">
        <v>16</v>
      </c>
      <c r="E586" s="6" t="s">
        <v>26</v>
      </c>
      <c r="F586" s="20">
        <v>225</v>
      </c>
      <c r="G586" s="20">
        <v>98</v>
      </c>
      <c r="H586" s="21">
        <v>46255</v>
      </c>
      <c r="J586" s="19" t="s">
        <v>1373</v>
      </c>
      <c r="K586" s="32" t="s">
        <v>19</v>
      </c>
      <c r="M586" t="s">
        <v>19</v>
      </c>
      <c r="AA586">
        <f t="shared" si="9"/>
        <v>0</v>
      </c>
    </row>
    <row r="587" spans="1:27" x14ac:dyDescent="0.25">
      <c r="A587" s="6" t="s">
        <v>1349</v>
      </c>
      <c r="B587" s="6" t="s">
        <v>1374</v>
      </c>
      <c r="C587" s="6" t="s">
        <v>1375</v>
      </c>
      <c r="D587" s="6" t="s">
        <v>16</v>
      </c>
      <c r="E587" s="6" t="s">
        <v>26</v>
      </c>
      <c r="F587" s="20">
        <v>350</v>
      </c>
      <c r="G587" s="20">
        <v>108</v>
      </c>
      <c r="H587" s="21">
        <v>46251</v>
      </c>
      <c r="I587" s="6" t="s">
        <v>170</v>
      </c>
      <c r="J587" s="19" t="s">
        <v>234</v>
      </c>
      <c r="K587" s="32" t="s">
        <v>19</v>
      </c>
      <c r="L587" t="s">
        <v>19</v>
      </c>
      <c r="AA587">
        <f t="shared" si="9"/>
        <v>350</v>
      </c>
    </row>
    <row r="588" spans="1:27" x14ac:dyDescent="0.25">
      <c r="A588" s="6" t="s">
        <v>1349</v>
      </c>
      <c r="B588" s="6" t="s">
        <v>1376</v>
      </c>
      <c r="C588" s="6" t="s">
        <v>1377</v>
      </c>
      <c r="D588" s="6" t="s">
        <v>16</v>
      </c>
      <c r="E588" s="6" t="s">
        <v>26</v>
      </c>
      <c r="F588" s="20">
        <v>70</v>
      </c>
      <c r="G588" s="20">
        <v>28</v>
      </c>
      <c r="H588" s="21">
        <v>46251</v>
      </c>
      <c r="I588" s="6" t="s">
        <v>170</v>
      </c>
      <c r="J588" s="19" t="s">
        <v>479</v>
      </c>
      <c r="K588" s="32" t="s">
        <v>19</v>
      </c>
      <c r="L588" t="s">
        <v>19</v>
      </c>
      <c r="AA588">
        <f t="shared" si="9"/>
        <v>70</v>
      </c>
    </row>
    <row r="589" spans="1:27" x14ac:dyDescent="0.25">
      <c r="A589" s="6" t="s">
        <v>1349</v>
      </c>
      <c r="B589" s="6" t="s">
        <v>1378</v>
      </c>
      <c r="C589" s="6" t="s">
        <v>1379</v>
      </c>
      <c r="D589" s="6" t="s">
        <v>16</v>
      </c>
      <c r="E589" s="6" t="s">
        <v>26</v>
      </c>
      <c r="F589" s="20">
        <v>690</v>
      </c>
      <c r="G589" s="20">
        <v>197</v>
      </c>
      <c r="H589" s="21">
        <v>46251</v>
      </c>
      <c r="I589" s="6" t="s">
        <v>170</v>
      </c>
      <c r="J589" s="19" t="s">
        <v>479</v>
      </c>
      <c r="K589" s="32" t="s">
        <v>19</v>
      </c>
      <c r="L589" t="s">
        <v>19</v>
      </c>
      <c r="AA589">
        <f t="shared" si="9"/>
        <v>690</v>
      </c>
    </row>
    <row r="590" spans="1:27" x14ac:dyDescent="0.25">
      <c r="A590" s="6" t="s">
        <v>1349</v>
      </c>
      <c r="B590" s="6" t="s">
        <v>1380</v>
      </c>
      <c r="C590" s="6" t="s">
        <v>1381</v>
      </c>
      <c r="D590" s="6" t="s">
        <v>16</v>
      </c>
      <c r="E590" s="6" t="s">
        <v>26</v>
      </c>
      <c r="F590" s="20">
        <v>183</v>
      </c>
      <c r="G590" s="20">
        <v>61</v>
      </c>
      <c r="H590" s="21">
        <v>46254</v>
      </c>
      <c r="J590" s="19" t="s">
        <v>1382</v>
      </c>
      <c r="K590" s="32" t="s">
        <v>30</v>
      </c>
      <c r="AA590">
        <f t="shared" si="9"/>
        <v>0</v>
      </c>
    </row>
    <row r="591" spans="1:27" x14ac:dyDescent="0.25">
      <c r="A591" s="6" t="s">
        <v>1349</v>
      </c>
      <c r="B591" s="6" t="s">
        <v>1383</v>
      </c>
      <c r="C591" s="6" t="s">
        <v>1384</v>
      </c>
      <c r="D591" s="6" t="s">
        <v>16</v>
      </c>
      <c r="E591" s="6" t="s">
        <v>26</v>
      </c>
      <c r="F591" s="20">
        <v>155</v>
      </c>
      <c r="G591" s="20">
        <v>58</v>
      </c>
      <c r="H591" s="21">
        <v>46251</v>
      </c>
      <c r="I591" s="6" t="s">
        <v>170</v>
      </c>
      <c r="J591" s="19" t="s">
        <v>234</v>
      </c>
      <c r="K591" s="32" t="s">
        <v>19</v>
      </c>
      <c r="L591" t="s">
        <v>19</v>
      </c>
      <c r="AA591">
        <f t="shared" si="9"/>
        <v>155</v>
      </c>
    </row>
    <row r="592" spans="1:27" x14ac:dyDescent="0.25">
      <c r="A592" s="6" t="s">
        <v>1349</v>
      </c>
      <c r="B592" s="6" t="s">
        <v>1385</v>
      </c>
      <c r="C592" s="6" t="s">
        <v>1386</v>
      </c>
      <c r="D592" s="6" t="s">
        <v>16</v>
      </c>
      <c r="E592" s="6" t="s">
        <v>26</v>
      </c>
      <c r="F592" s="20">
        <v>2362</v>
      </c>
      <c r="G592" s="20">
        <v>640</v>
      </c>
      <c r="H592" s="21">
        <v>46251</v>
      </c>
      <c r="I592" s="6" t="s">
        <v>170</v>
      </c>
      <c r="J592" s="19" t="s">
        <v>479</v>
      </c>
      <c r="K592" s="32" t="s">
        <v>19</v>
      </c>
      <c r="L592" t="s">
        <v>19</v>
      </c>
      <c r="AA592">
        <f t="shared" si="9"/>
        <v>2362</v>
      </c>
    </row>
    <row r="593" spans="1:27" x14ac:dyDescent="0.25">
      <c r="A593" s="6" t="s">
        <v>1349</v>
      </c>
      <c r="B593" s="6" t="s">
        <v>1387</v>
      </c>
      <c r="C593" s="6" t="s">
        <v>1388</v>
      </c>
      <c r="D593" s="6" t="s">
        <v>16</v>
      </c>
      <c r="E593" s="6" t="s">
        <v>26</v>
      </c>
      <c r="F593" s="20">
        <v>290</v>
      </c>
      <c r="G593" s="20">
        <v>115</v>
      </c>
      <c r="H593" s="21">
        <v>46251</v>
      </c>
      <c r="I593" s="6" t="s">
        <v>170</v>
      </c>
      <c r="J593" s="19" t="s">
        <v>479</v>
      </c>
      <c r="K593" s="32" t="s">
        <v>19</v>
      </c>
      <c r="L593" t="s">
        <v>19</v>
      </c>
      <c r="AA593">
        <f t="shared" si="9"/>
        <v>290</v>
      </c>
    </row>
    <row r="594" spans="1:27" ht="45" x14ac:dyDescent="0.25">
      <c r="A594" s="6" t="s">
        <v>1389</v>
      </c>
      <c r="B594" s="6" t="s">
        <v>1390</v>
      </c>
      <c r="C594" s="6" t="s">
        <v>1391</v>
      </c>
      <c r="D594" s="6" t="s">
        <v>16</v>
      </c>
      <c r="E594" s="6" t="s">
        <v>22</v>
      </c>
      <c r="F594" s="20">
        <v>330000</v>
      </c>
      <c r="G594" s="20">
        <v>95816</v>
      </c>
      <c r="H594" s="21">
        <v>46255</v>
      </c>
      <c r="J594" s="19" t="s">
        <v>1333</v>
      </c>
      <c r="K594" s="33" t="s">
        <v>19</v>
      </c>
      <c r="L594" t="s">
        <v>19</v>
      </c>
      <c r="M594" t="s">
        <v>19</v>
      </c>
      <c r="AA594">
        <f t="shared" si="9"/>
        <v>0</v>
      </c>
    </row>
    <row r="595" spans="1:27" x14ac:dyDescent="0.25">
      <c r="A595" s="6" t="s">
        <v>1392</v>
      </c>
      <c r="B595" s="6" t="s">
        <v>1393</v>
      </c>
      <c r="C595" s="6" t="s">
        <v>1394</v>
      </c>
      <c r="D595" s="6" t="s">
        <v>16</v>
      </c>
      <c r="E595" s="6" t="s">
        <v>26</v>
      </c>
      <c r="F595" s="20">
        <v>150</v>
      </c>
      <c r="G595" s="20">
        <v>65</v>
      </c>
      <c r="H595" s="21">
        <v>46255</v>
      </c>
      <c r="J595" s="19" t="s">
        <v>50</v>
      </c>
      <c r="K595" s="32" t="s">
        <v>19</v>
      </c>
      <c r="L595" t="s">
        <v>19</v>
      </c>
      <c r="M595" t="s">
        <v>19</v>
      </c>
      <c r="AA595">
        <f t="shared" si="9"/>
        <v>0</v>
      </c>
    </row>
    <row r="596" spans="1:27" x14ac:dyDescent="0.25">
      <c r="A596" s="6" t="s">
        <v>1392</v>
      </c>
      <c r="B596" s="6" t="s">
        <v>1395</v>
      </c>
      <c r="C596" s="6" t="s">
        <v>1396</v>
      </c>
      <c r="D596" s="6" t="s">
        <v>16</v>
      </c>
      <c r="E596" s="6" t="s">
        <v>26</v>
      </c>
      <c r="F596" s="20">
        <v>100</v>
      </c>
      <c r="G596" s="20">
        <v>45</v>
      </c>
      <c r="H596" s="21">
        <v>46255</v>
      </c>
      <c r="I596" s="6" t="s">
        <v>233</v>
      </c>
      <c r="J596" s="19" t="s">
        <v>234</v>
      </c>
      <c r="K596" s="32" t="s">
        <v>19</v>
      </c>
      <c r="L596" t="s">
        <v>19</v>
      </c>
      <c r="M596" t="s">
        <v>19</v>
      </c>
      <c r="AA596">
        <f t="shared" si="9"/>
        <v>100</v>
      </c>
    </row>
    <row r="597" spans="1:27" ht="30" x14ac:dyDescent="0.25">
      <c r="A597" s="6" t="s">
        <v>1392</v>
      </c>
      <c r="B597" s="6" t="s">
        <v>1397</v>
      </c>
      <c r="C597" s="6" t="s">
        <v>1398</v>
      </c>
      <c r="D597" s="6" t="s">
        <v>16</v>
      </c>
      <c r="E597" s="6" t="s">
        <v>26</v>
      </c>
      <c r="F597" s="20">
        <v>90</v>
      </c>
      <c r="G597" s="20">
        <v>26</v>
      </c>
      <c r="H597" s="21">
        <v>46255</v>
      </c>
      <c r="J597" s="19" t="s">
        <v>1399</v>
      </c>
      <c r="K597" s="32" t="s">
        <v>19</v>
      </c>
      <c r="L597" t="s">
        <v>19</v>
      </c>
      <c r="M597" t="s">
        <v>19</v>
      </c>
      <c r="AA597">
        <f t="shared" si="9"/>
        <v>0</v>
      </c>
    </row>
    <row r="598" spans="1:27" x14ac:dyDescent="0.25">
      <c r="A598" s="6" t="s">
        <v>1400</v>
      </c>
      <c r="B598" s="6" t="s">
        <v>1401</v>
      </c>
      <c r="C598" s="6" t="s">
        <v>1402</v>
      </c>
      <c r="D598" s="6" t="s">
        <v>16</v>
      </c>
      <c r="E598" s="6" t="s">
        <v>26</v>
      </c>
      <c r="F598" s="20">
        <v>48</v>
      </c>
      <c r="G598" s="20">
        <v>19</v>
      </c>
      <c r="H598" s="21">
        <v>46251</v>
      </c>
      <c r="I598" s="6" t="s">
        <v>170</v>
      </c>
      <c r="J598" s="19" t="s">
        <v>479</v>
      </c>
      <c r="K598" s="32" t="s">
        <v>19</v>
      </c>
      <c r="L598" t="s">
        <v>19</v>
      </c>
      <c r="AA598">
        <f t="shared" si="9"/>
        <v>48</v>
      </c>
    </row>
    <row r="599" spans="1:27" ht="45" x14ac:dyDescent="0.25">
      <c r="A599" s="6" t="s">
        <v>1400</v>
      </c>
      <c r="B599" s="6" t="s">
        <v>1403</v>
      </c>
      <c r="C599" s="6" t="s">
        <v>1404</v>
      </c>
      <c r="D599" s="6" t="s">
        <v>16</v>
      </c>
      <c r="E599" s="6" t="s">
        <v>26</v>
      </c>
      <c r="F599" s="20">
        <v>65</v>
      </c>
      <c r="G599" s="20">
        <v>21</v>
      </c>
      <c r="H599" s="21">
        <v>46255</v>
      </c>
      <c r="I599" s="6" t="s">
        <v>233</v>
      </c>
      <c r="J599" s="19" t="s">
        <v>1405</v>
      </c>
      <c r="K599" s="32" t="s">
        <v>19</v>
      </c>
      <c r="M599" t="s">
        <v>19</v>
      </c>
      <c r="AA599">
        <f t="shared" si="9"/>
        <v>65</v>
      </c>
    </row>
    <row r="600" spans="1:27" x14ac:dyDescent="0.25">
      <c r="A600" s="6" t="s">
        <v>1400</v>
      </c>
      <c r="B600" s="6" t="s">
        <v>1406</v>
      </c>
      <c r="C600" s="6" t="s">
        <v>1407</v>
      </c>
      <c r="D600" s="6" t="s">
        <v>16</v>
      </c>
      <c r="E600" s="6" t="s">
        <v>26</v>
      </c>
      <c r="F600" s="20">
        <v>338</v>
      </c>
      <c r="G600" s="20">
        <v>135</v>
      </c>
      <c r="H600" s="21">
        <v>46254</v>
      </c>
      <c r="J600" s="19" t="s">
        <v>1382</v>
      </c>
      <c r="K600" s="32" t="s">
        <v>30</v>
      </c>
      <c r="AA600">
        <f t="shared" si="9"/>
        <v>0</v>
      </c>
    </row>
    <row r="601" spans="1:27" x14ac:dyDescent="0.25">
      <c r="A601" s="6" t="s">
        <v>1400</v>
      </c>
      <c r="B601" s="6" t="s">
        <v>1408</v>
      </c>
      <c r="C601" s="6" t="s">
        <v>1409</v>
      </c>
      <c r="D601" s="6" t="s">
        <v>16</v>
      </c>
      <c r="E601" s="6" t="s">
        <v>26</v>
      </c>
      <c r="F601" s="20">
        <v>2263</v>
      </c>
      <c r="G601" s="20">
        <v>804</v>
      </c>
      <c r="H601" s="21">
        <v>46255</v>
      </c>
      <c r="J601" s="19" t="s">
        <v>23</v>
      </c>
      <c r="K601" s="32" t="s">
        <v>19</v>
      </c>
      <c r="M601" t="s">
        <v>19</v>
      </c>
      <c r="AA601">
        <f t="shared" si="9"/>
        <v>0</v>
      </c>
    </row>
    <row r="602" spans="1:27" x14ac:dyDescent="0.25">
      <c r="A602" s="6" t="s">
        <v>1400</v>
      </c>
      <c r="B602" s="6" t="s">
        <v>1410</v>
      </c>
      <c r="C602" s="6" t="s">
        <v>1411</v>
      </c>
      <c r="D602" s="6" t="s">
        <v>16</v>
      </c>
      <c r="E602" s="6" t="s">
        <v>26</v>
      </c>
      <c r="F602" s="20">
        <v>95</v>
      </c>
      <c r="G602" s="20">
        <v>38</v>
      </c>
      <c r="H602" s="21">
        <v>46251</v>
      </c>
      <c r="I602" s="19" t="s">
        <v>121</v>
      </c>
      <c r="J602" s="19" t="s">
        <v>1310</v>
      </c>
      <c r="K602" s="32" t="s">
        <v>19</v>
      </c>
      <c r="L602" t="s">
        <v>19</v>
      </c>
      <c r="AA602">
        <f t="shared" si="9"/>
        <v>0</v>
      </c>
    </row>
    <row r="603" spans="1:27" x14ac:dyDescent="0.25">
      <c r="A603" s="6" t="s">
        <v>1400</v>
      </c>
      <c r="B603" s="6" t="s">
        <v>1412</v>
      </c>
      <c r="C603" s="6" t="s">
        <v>1413</v>
      </c>
      <c r="D603" s="6" t="s">
        <v>16</v>
      </c>
      <c r="E603" s="6" t="s">
        <v>26</v>
      </c>
      <c r="F603" s="20">
        <v>108</v>
      </c>
      <c r="G603" s="20">
        <v>43</v>
      </c>
      <c r="H603" s="21">
        <v>46251</v>
      </c>
      <c r="I603" s="19" t="s">
        <v>121</v>
      </c>
      <c r="J603" s="19" t="s">
        <v>1310</v>
      </c>
      <c r="K603" s="32" t="s">
        <v>19</v>
      </c>
      <c r="L603" t="s">
        <v>19</v>
      </c>
      <c r="AA603">
        <f t="shared" si="9"/>
        <v>0</v>
      </c>
    </row>
    <row r="604" spans="1:27" x14ac:dyDescent="0.25">
      <c r="A604" s="6" t="s">
        <v>1400</v>
      </c>
      <c r="B604" s="6" t="s">
        <v>1414</v>
      </c>
      <c r="C604" s="6" t="s">
        <v>1415</v>
      </c>
      <c r="D604" s="6" t="s">
        <v>16</v>
      </c>
      <c r="E604" s="6" t="s">
        <v>26</v>
      </c>
      <c r="F604" s="20">
        <v>60</v>
      </c>
      <c r="G604" s="20">
        <v>23</v>
      </c>
      <c r="H604" s="21">
        <v>46255</v>
      </c>
      <c r="J604" s="19" t="s">
        <v>23</v>
      </c>
      <c r="K604" s="32" t="s">
        <v>19</v>
      </c>
      <c r="M604" t="s">
        <v>19</v>
      </c>
      <c r="AA604">
        <f t="shared" si="9"/>
        <v>0</v>
      </c>
    </row>
    <row r="605" spans="1:27" x14ac:dyDescent="0.25">
      <c r="A605" s="6" t="s">
        <v>1400</v>
      </c>
      <c r="B605" s="6" t="s">
        <v>1416</v>
      </c>
      <c r="C605" s="6" t="s">
        <v>1417</v>
      </c>
      <c r="D605" s="6" t="s">
        <v>16</v>
      </c>
      <c r="E605" s="6" t="s">
        <v>26</v>
      </c>
      <c r="F605" s="20">
        <v>985</v>
      </c>
      <c r="G605" s="20">
        <v>394</v>
      </c>
      <c r="H605" s="21">
        <v>46251</v>
      </c>
      <c r="I605" s="6" t="s">
        <v>170</v>
      </c>
      <c r="J605" s="19" t="s">
        <v>479</v>
      </c>
      <c r="K605" s="32" t="s">
        <v>19</v>
      </c>
      <c r="L605" t="s">
        <v>19</v>
      </c>
      <c r="AA605">
        <f t="shared" si="9"/>
        <v>985</v>
      </c>
    </row>
    <row r="606" spans="1:27" x14ac:dyDescent="0.25">
      <c r="A606" s="6" t="s">
        <v>1400</v>
      </c>
      <c r="B606" s="6" t="s">
        <v>1418</v>
      </c>
      <c r="C606" s="6" t="s">
        <v>1419</v>
      </c>
      <c r="D606" s="6" t="s">
        <v>16</v>
      </c>
      <c r="E606" s="6" t="s">
        <v>26</v>
      </c>
      <c r="F606" s="20">
        <v>350</v>
      </c>
      <c r="G606" s="20">
        <v>145</v>
      </c>
      <c r="H606" s="21">
        <v>46251</v>
      </c>
      <c r="I606" s="6" t="s">
        <v>170</v>
      </c>
      <c r="J606" s="19" t="s">
        <v>479</v>
      </c>
      <c r="K606" s="32" t="s">
        <v>19</v>
      </c>
      <c r="L606" t="s">
        <v>19</v>
      </c>
      <c r="AA606">
        <f t="shared" si="9"/>
        <v>350</v>
      </c>
    </row>
    <row r="607" spans="1:27" x14ac:dyDescent="0.25">
      <c r="A607" s="6" t="s">
        <v>1400</v>
      </c>
      <c r="B607" s="6" t="s">
        <v>1420</v>
      </c>
      <c r="C607" s="6" t="s">
        <v>1421</v>
      </c>
      <c r="D607" s="6" t="s">
        <v>16</v>
      </c>
      <c r="E607" s="6" t="s">
        <v>26</v>
      </c>
      <c r="F607" s="20">
        <v>3063</v>
      </c>
      <c r="G607" s="20">
        <v>1318</v>
      </c>
      <c r="H607" s="21">
        <v>46259</v>
      </c>
      <c r="J607" s="19" t="s">
        <v>23</v>
      </c>
      <c r="K607" s="32" t="s">
        <v>19</v>
      </c>
      <c r="L607" t="s">
        <v>19</v>
      </c>
      <c r="M607" t="s">
        <v>19</v>
      </c>
      <c r="AA607">
        <f t="shared" si="9"/>
        <v>0</v>
      </c>
    </row>
    <row r="608" spans="1:27" x14ac:dyDescent="0.25">
      <c r="A608" s="6" t="s">
        <v>1400</v>
      </c>
      <c r="B608" s="6" t="s">
        <v>1422</v>
      </c>
      <c r="C608" s="6" t="s">
        <v>1423</v>
      </c>
      <c r="D608" s="6" t="s">
        <v>16</v>
      </c>
      <c r="E608" s="6" t="s">
        <v>26</v>
      </c>
      <c r="F608" s="20">
        <v>153</v>
      </c>
      <c r="G608" s="20">
        <v>60</v>
      </c>
      <c r="H608" s="21">
        <v>46251</v>
      </c>
      <c r="I608" s="6" t="s">
        <v>170</v>
      </c>
      <c r="J608" s="19" t="s">
        <v>479</v>
      </c>
      <c r="K608" s="32" t="s">
        <v>19</v>
      </c>
      <c r="L608" t="s">
        <v>19</v>
      </c>
      <c r="AA608">
        <f t="shared" si="9"/>
        <v>153</v>
      </c>
    </row>
    <row r="609" spans="1:27" x14ac:dyDescent="0.25">
      <c r="A609" s="6" t="s">
        <v>1424</v>
      </c>
      <c r="B609" s="6" t="s">
        <v>1425</v>
      </c>
      <c r="C609" s="6" t="s">
        <v>1426</v>
      </c>
      <c r="D609" s="6" t="s">
        <v>16</v>
      </c>
      <c r="E609" s="6" t="s">
        <v>26</v>
      </c>
      <c r="F609" s="20">
        <v>51</v>
      </c>
      <c r="G609" s="20">
        <v>18</v>
      </c>
      <c r="H609" s="21">
        <v>46251</v>
      </c>
      <c r="I609" s="6" t="s">
        <v>170</v>
      </c>
      <c r="J609" s="19" t="s">
        <v>479</v>
      </c>
      <c r="K609" s="32" t="s">
        <v>19</v>
      </c>
      <c r="L609" t="s">
        <v>19</v>
      </c>
      <c r="AA609">
        <f t="shared" si="9"/>
        <v>51</v>
      </c>
    </row>
    <row r="610" spans="1:27" x14ac:dyDescent="0.25">
      <c r="A610" s="6" t="s">
        <v>1424</v>
      </c>
      <c r="B610" s="6" t="s">
        <v>1427</v>
      </c>
      <c r="C610" s="6" t="s">
        <v>1428</v>
      </c>
      <c r="D610" s="6" t="s">
        <v>16</v>
      </c>
      <c r="E610" s="6" t="s">
        <v>26</v>
      </c>
      <c r="F610" s="20">
        <v>73</v>
      </c>
      <c r="G610" s="20">
        <v>35</v>
      </c>
      <c r="H610" s="21">
        <v>46251</v>
      </c>
      <c r="I610" s="6" t="s">
        <v>170</v>
      </c>
      <c r="J610" s="19" t="s">
        <v>479</v>
      </c>
      <c r="K610" s="32" t="s">
        <v>19</v>
      </c>
      <c r="L610" t="s">
        <v>19</v>
      </c>
      <c r="AA610">
        <f t="shared" si="9"/>
        <v>73</v>
      </c>
    </row>
    <row r="611" spans="1:27" x14ac:dyDescent="0.25">
      <c r="A611" s="6" t="s">
        <v>1424</v>
      </c>
      <c r="B611" s="6" t="s">
        <v>1429</v>
      </c>
      <c r="C611" s="6" t="s">
        <v>1430</v>
      </c>
      <c r="D611" s="6" t="s">
        <v>16</v>
      </c>
      <c r="E611" s="6" t="s">
        <v>26</v>
      </c>
      <c r="F611" s="20">
        <v>45</v>
      </c>
      <c r="G611" s="20">
        <v>16</v>
      </c>
      <c r="H611" s="21">
        <v>46251</v>
      </c>
      <c r="I611" s="6" t="s">
        <v>170</v>
      </c>
      <c r="J611" s="19" t="s">
        <v>479</v>
      </c>
      <c r="K611" s="32" t="s">
        <v>19</v>
      </c>
      <c r="L611" t="s">
        <v>19</v>
      </c>
      <c r="AA611">
        <f t="shared" si="9"/>
        <v>45</v>
      </c>
    </row>
    <row r="612" spans="1:27" x14ac:dyDescent="0.25">
      <c r="A612" s="6" t="s">
        <v>1424</v>
      </c>
      <c r="B612" s="6" t="s">
        <v>1431</v>
      </c>
      <c r="C612" s="6" t="s">
        <v>1432</v>
      </c>
      <c r="D612" s="6" t="s">
        <v>16</v>
      </c>
      <c r="E612" s="6" t="s">
        <v>26</v>
      </c>
      <c r="F612" s="20">
        <v>87</v>
      </c>
      <c r="G612" s="20">
        <v>29</v>
      </c>
      <c r="H612" s="21">
        <v>46251</v>
      </c>
      <c r="I612" s="6" t="s">
        <v>170</v>
      </c>
      <c r="J612" s="19" t="s">
        <v>479</v>
      </c>
      <c r="K612" s="32" t="s">
        <v>19</v>
      </c>
      <c r="L612" t="s">
        <v>19</v>
      </c>
      <c r="AA612">
        <f t="shared" si="9"/>
        <v>87</v>
      </c>
    </row>
    <row r="613" spans="1:27" x14ac:dyDescent="0.25">
      <c r="A613" s="6" t="s">
        <v>1424</v>
      </c>
      <c r="B613" s="6" t="s">
        <v>1433</v>
      </c>
      <c r="C613" s="6" t="s">
        <v>1434</v>
      </c>
      <c r="D613" s="6" t="s">
        <v>16</v>
      </c>
      <c r="E613" s="6" t="s">
        <v>26</v>
      </c>
      <c r="F613" s="20">
        <v>358</v>
      </c>
      <c r="G613" s="20">
        <v>143</v>
      </c>
      <c r="H613" s="21">
        <v>46251</v>
      </c>
      <c r="I613" s="19" t="s">
        <v>121</v>
      </c>
      <c r="J613" s="19" t="s">
        <v>1310</v>
      </c>
      <c r="K613" s="32" t="s">
        <v>19</v>
      </c>
      <c r="L613" t="s">
        <v>19</v>
      </c>
      <c r="AA613">
        <f t="shared" si="9"/>
        <v>0</v>
      </c>
    </row>
    <row r="614" spans="1:27" ht="30" x14ac:dyDescent="0.25">
      <c r="A614" s="6" t="s">
        <v>1424</v>
      </c>
      <c r="B614" s="6" t="s">
        <v>1435</v>
      </c>
      <c r="C614" s="6" t="s">
        <v>1436</v>
      </c>
      <c r="D614" s="6" t="s">
        <v>16</v>
      </c>
      <c r="E614" s="6" t="s">
        <v>26</v>
      </c>
      <c r="F614" s="20">
        <v>44</v>
      </c>
      <c r="G614" s="20">
        <v>22</v>
      </c>
      <c r="H614" s="21">
        <v>46244</v>
      </c>
      <c r="I614" s="6" t="s">
        <v>233</v>
      </c>
      <c r="J614" s="19" t="s">
        <v>1437</v>
      </c>
      <c r="K614" s="32" t="s">
        <v>19</v>
      </c>
      <c r="AA614">
        <f t="shared" si="9"/>
        <v>44</v>
      </c>
    </row>
    <row r="615" spans="1:27" x14ac:dyDescent="0.25">
      <c r="A615" s="6" t="s">
        <v>1424</v>
      </c>
      <c r="B615" s="6" t="s">
        <v>1438</v>
      </c>
      <c r="C615" s="6" t="s">
        <v>1439</v>
      </c>
      <c r="D615" s="6" t="s">
        <v>16</v>
      </c>
      <c r="E615" s="6" t="s">
        <v>26</v>
      </c>
      <c r="F615" s="20">
        <v>105</v>
      </c>
      <c r="G615" s="20">
        <v>41</v>
      </c>
      <c r="H615" s="21">
        <v>46251</v>
      </c>
      <c r="I615" s="6" t="s">
        <v>170</v>
      </c>
      <c r="J615" s="19" t="s">
        <v>479</v>
      </c>
      <c r="K615" s="32" t="s">
        <v>19</v>
      </c>
      <c r="L615" t="s">
        <v>19</v>
      </c>
      <c r="AA615">
        <f t="shared" si="9"/>
        <v>105</v>
      </c>
    </row>
    <row r="616" spans="1:27" x14ac:dyDescent="0.25">
      <c r="A616" s="6" t="s">
        <v>1424</v>
      </c>
      <c r="B616" s="6" t="s">
        <v>1440</v>
      </c>
      <c r="C616" s="6" t="s">
        <v>1441</v>
      </c>
      <c r="D616" s="6" t="s">
        <v>16</v>
      </c>
      <c r="E616" s="6" t="s">
        <v>26</v>
      </c>
      <c r="F616" s="20">
        <v>85</v>
      </c>
      <c r="G616" s="20">
        <v>33</v>
      </c>
      <c r="H616" s="21">
        <v>46251</v>
      </c>
      <c r="I616" s="6" t="s">
        <v>170</v>
      </c>
      <c r="J616" s="19" t="s">
        <v>234</v>
      </c>
      <c r="K616" s="32" t="s">
        <v>19</v>
      </c>
      <c r="L616" t="s">
        <v>19</v>
      </c>
      <c r="AA616">
        <f t="shared" si="9"/>
        <v>85</v>
      </c>
    </row>
    <row r="617" spans="1:27" x14ac:dyDescent="0.25">
      <c r="A617" s="6" t="s">
        <v>1424</v>
      </c>
      <c r="B617" s="6" t="s">
        <v>1442</v>
      </c>
      <c r="C617" s="6" t="s">
        <v>1443</v>
      </c>
      <c r="D617" s="6" t="s">
        <v>16</v>
      </c>
      <c r="E617" s="6" t="s">
        <v>26</v>
      </c>
      <c r="F617" s="20">
        <v>218</v>
      </c>
      <c r="G617" s="20">
        <v>92</v>
      </c>
      <c r="H617" s="21">
        <v>46251</v>
      </c>
      <c r="I617" s="6" t="s">
        <v>170</v>
      </c>
      <c r="J617" s="19" t="s">
        <v>479</v>
      </c>
      <c r="K617" s="32" t="s">
        <v>19</v>
      </c>
      <c r="L617" t="s">
        <v>19</v>
      </c>
      <c r="AA617">
        <f t="shared" si="9"/>
        <v>218</v>
      </c>
    </row>
    <row r="618" spans="1:27" ht="30" x14ac:dyDescent="0.25">
      <c r="A618" s="6" t="s">
        <v>1424</v>
      </c>
      <c r="B618" s="6" t="s">
        <v>1444</v>
      </c>
      <c r="C618" s="6" t="s">
        <v>1445</v>
      </c>
      <c r="D618" s="6" t="s">
        <v>16</v>
      </c>
      <c r="E618" s="6" t="s">
        <v>26</v>
      </c>
      <c r="F618" s="20">
        <v>87</v>
      </c>
      <c r="G618" s="20">
        <v>46</v>
      </c>
      <c r="H618" s="21">
        <v>46255</v>
      </c>
      <c r="J618" s="19" t="s">
        <v>1446</v>
      </c>
      <c r="K618" s="32" t="s">
        <v>19</v>
      </c>
      <c r="L618" t="s">
        <v>19</v>
      </c>
      <c r="M618" t="s">
        <v>19</v>
      </c>
      <c r="AA618">
        <f t="shared" si="9"/>
        <v>0</v>
      </c>
    </row>
    <row r="619" spans="1:27" ht="75" x14ac:dyDescent="0.25">
      <c r="A619" s="6" t="s">
        <v>1424</v>
      </c>
      <c r="B619" s="6" t="s">
        <v>1447</v>
      </c>
      <c r="C619" s="6" t="s">
        <v>1448</v>
      </c>
      <c r="D619" s="6" t="s">
        <v>16</v>
      </c>
      <c r="E619" s="6" t="s">
        <v>26</v>
      </c>
      <c r="F619" s="20">
        <v>187</v>
      </c>
      <c r="G619" s="20">
        <v>93</v>
      </c>
      <c r="H619" s="21">
        <v>46255</v>
      </c>
      <c r="J619" s="19" t="s">
        <v>1449</v>
      </c>
      <c r="K619" s="32" t="s">
        <v>19</v>
      </c>
      <c r="L619" t="s">
        <v>19</v>
      </c>
      <c r="M619" t="s">
        <v>19</v>
      </c>
      <c r="AA619">
        <f t="shared" si="9"/>
        <v>0</v>
      </c>
    </row>
    <row r="620" spans="1:27" x14ac:dyDescent="0.25">
      <c r="A620" s="6" t="s">
        <v>1424</v>
      </c>
      <c r="B620" s="6" t="s">
        <v>1450</v>
      </c>
      <c r="C620" s="6" t="s">
        <v>1451</v>
      </c>
      <c r="D620" s="6" t="s">
        <v>16</v>
      </c>
      <c r="E620" s="6" t="s">
        <v>26</v>
      </c>
      <c r="F620" s="20">
        <v>25</v>
      </c>
      <c r="G620" s="20">
        <v>11</v>
      </c>
      <c r="H620" s="21">
        <v>46251</v>
      </c>
      <c r="I620" s="6" t="s">
        <v>170</v>
      </c>
      <c r="J620" s="19" t="s">
        <v>234</v>
      </c>
      <c r="K620" s="32" t="s">
        <v>19</v>
      </c>
      <c r="L620" t="s">
        <v>19</v>
      </c>
      <c r="AA620">
        <f t="shared" si="9"/>
        <v>25</v>
      </c>
    </row>
    <row r="621" spans="1:27" x14ac:dyDescent="0.25">
      <c r="A621" s="6" t="s">
        <v>1424</v>
      </c>
      <c r="B621" s="6" t="s">
        <v>1452</v>
      </c>
      <c r="C621" s="6" t="s">
        <v>1453</v>
      </c>
      <c r="D621" s="6" t="s">
        <v>16</v>
      </c>
      <c r="E621" s="6" t="s">
        <v>26</v>
      </c>
      <c r="F621" s="20">
        <v>1056</v>
      </c>
      <c r="G621" s="20">
        <v>367</v>
      </c>
      <c r="H621" s="21">
        <v>46251</v>
      </c>
      <c r="I621" s="6" t="s">
        <v>170</v>
      </c>
      <c r="J621" s="19" t="s">
        <v>479</v>
      </c>
      <c r="K621" s="32" t="s">
        <v>19</v>
      </c>
      <c r="L621" t="s">
        <v>19</v>
      </c>
      <c r="AA621">
        <f t="shared" si="9"/>
        <v>1056</v>
      </c>
    </row>
    <row r="622" spans="1:27" ht="45" x14ac:dyDescent="0.25">
      <c r="A622" s="6" t="s">
        <v>1424</v>
      </c>
      <c r="B622" s="6" t="s">
        <v>1454</v>
      </c>
      <c r="C622" s="6" t="s">
        <v>1455</v>
      </c>
      <c r="D622" s="6" t="s">
        <v>16</v>
      </c>
      <c r="E622" s="6" t="s">
        <v>26</v>
      </c>
      <c r="F622" s="20">
        <v>1500</v>
      </c>
      <c r="G622" s="20">
        <v>1173</v>
      </c>
      <c r="H622" s="21">
        <v>46251</v>
      </c>
      <c r="I622" s="6" t="s">
        <v>121</v>
      </c>
      <c r="J622" s="19" t="s">
        <v>1456</v>
      </c>
      <c r="K622" s="33" t="s">
        <v>19</v>
      </c>
      <c r="L622" t="s">
        <v>19</v>
      </c>
      <c r="AA622">
        <f t="shared" si="9"/>
        <v>0</v>
      </c>
    </row>
    <row r="623" spans="1:27" x14ac:dyDescent="0.25">
      <c r="A623" s="6" t="s">
        <v>1424</v>
      </c>
      <c r="B623" s="6" t="s">
        <v>1457</v>
      </c>
      <c r="C623" s="6" t="s">
        <v>1458</v>
      </c>
      <c r="D623" s="6" t="s">
        <v>16</v>
      </c>
      <c r="E623" s="6" t="s">
        <v>26</v>
      </c>
      <c r="F623" s="20">
        <v>123</v>
      </c>
      <c r="G623" s="20">
        <v>49</v>
      </c>
      <c r="H623" s="21">
        <v>46251</v>
      </c>
      <c r="I623" s="6" t="s">
        <v>170</v>
      </c>
      <c r="J623" s="19" t="s">
        <v>479</v>
      </c>
      <c r="K623" s="32" t="s">
        <v>19</v>
      </c>
      <c r="L623" t="s">
        <v>19</v>
      </c>
      <c r="AA623">
        <f t="shared" si="9"/>
        <v>123</v>
      </c>
    </row>
    <row r="624" spans="1:27" x14ac:dyDescent="0.25">
      <c r="A624" s="6" t="s">
        <v>1424</v>
      </c>
      <c r="B624" s="6" t="s">
        <v>1459</v>
      </c>
      <c r="C624" s="6" t="s">
        <v>1460</v>
      </c>
      <c r="D624" s="6" t="s">
        <v>16</v>
      </c>
      <c r="E624" s="6" t="s">
        <v>26</v>
      </c>
      <c r="F624" s="20">
        <v>125</v>
      </c>
      <c r="G624" s="20">
        <v>43</v>
      </c>
      <c r="H624" s="21">
        <v>46251</v>
      </c>
      <c r="I624" s="6" t="s">
        <v>170</v>
      </c>
      <c r="J624" s="19" t="s">
        <v>479</v>
      </c>
      <c r="K624" s="32" t="s">
        <v>19</v>
      </c>
      <c r="L624" t="s">
        <v>19</v>
      </c>
      <c r="AA624">
        <f t="shared" si="9"/>
        <v>125</v>
      </c>
    </row>
    <row r="625" spans="1:27" x14ac:dyDescent="0.25">
      <c r="A625" s="6" t="s">
        <v>1424</v>
      </c>
      <c r="B625" s="6" t="s">
        <v>1461</v>
      </c>
      <c r="C625" s="6" t="s">
        <v>1462</v>
      </c>
      <c r="D625" s="6" t="s">
        <v>16</v>
      </c>
      <c r="E625" s="6" t="s">
        <v>26</v>
      </c>
      <c r="F625" s="20">
        <v>63</v>
      </c>
      <c r="G625" s="20">
        <v>24</v>
      </c>
      <c r="H625" s="21">
        <v>46251</v>
      </c>
      <c r="I625" s="6" t="s">
        <v>170</v>
      </c>
      <c r="J625" s="19" t="s">
        <v>479</v>
      </c>
      <c r="K625" s="32" t="s">
        <v>19</v>
      </c>
      <c r="L625" t="s">
        <v>19</v>
      </c>
      <c r="AA625">
        <f t="shared" si="9"/>
        <v>63</v>
      </c>
    </row>
    <row r="626" spans="1:27" x14ac:dyDescent="0.25">
      <c r="A626" s="6" t="s">
        <v>1424</v>
      </c>
      <c r="B626" s="6" t="s">
        <v>1463</v>
      </c>
      <c r="C626" s="6" t="s">
        <v>1464</v>
      </c>
      <c r="D626" s="6" t="s">
        <v>16</v>
      </c>
      <c r="E626" s="6" t="s">
        <v>26</v>
      </c>
      <c r="F626" s="20">
        <v>78</v>
      </c>
      <c r="G626" s="20">
        <v>38</v>
      </c>
      <c r="H626" s="21">
        <v>46251</v>
      </c>
      <c r="I626" s="6" t="s">
        <v>170</v>
      </c>
      <c r="K626" s="32" t="s">
        <v>19</v>
      </c>
      <c r="L626" t="s">
        <v>19</v>
      </c>
      <c r="AA626">
        <f t="shared" si="9"/>
        <v>78</v>
      </c>
    </row>
    <row r="627" spans="1:27" x14ac:dyDescent="0.25">
      <c r="A627" s="6" t="s">
        <v>1424</v>
      </c>
      <c r="B627" s="6" t="s">
        <v>1465</v>
      </c>
      <c r="C627" s="6" t="s">
        <v>1466</v>
      </c>
      <c r="D627" s="6" t="s">
        <v>16</v>
      </c>
      <c r="E627" s="6" t="s">
        <v>26</v>
      </c>
      <c r="F627" s="20">
        <v>398</v>
      </c>
      <c r="G627" s="20">
        <v>159</v>
      </c>
      <c r="H627" s="21">
        <v>46251</v>
      </c>
      <c r="I627" s="6" t="s">
        <v>170</v>
      </c>
      <c r="J627" s="19" t="s">
        <v>479</v>
      </c>
      <c r="K627" s="32" t="s">
        <v>19</v>
      </c>
      <c r="L627" t="s">
        <v>19</v>
      </c>
      <c r="AA627">
        <f t="shared" si="9"/>
        <v>398</v>
      </c>
    </row>
    <row r="628" spans="1:27" x14ac:dyDescent="0.25">
      <c r="A628" s="6" t="s">
        <v>1424</v>
      </c>
      <c r="B628" s="6" t="s">
        <v>1467</v>
      </c>
      <c r="C628" s="6" t="s">
        <v>1468</v>
      </c>
      <c r="D628" s="6" t="s">
        <v>16</v>
      </c>
      <c r="E628" s="6" t="s">
        <v>26</v>
      </c>
      <c r="F628" s="20">
        <v>40</v>
      </c>
      <c r="G628" s="20">
        <v>16</v>
      </c>
      <c r="H628" s="21">
        <v>46251</v>
      </c>
      <c r="I628" s="6" t="s">
        <v>170</v>
      </c>
      <c r="K628" s="32" t="s">
        <v>19</v>
      </c>
      <c r="L628" t="s">
        <v>19</v>
      </c>
      <c r="AA628">
        <f t="shared" si="9"/>
        <v>40</v>
      </c>
    </row>
    <row r="629" spans="1:27" x14ac:dyDescent="0.25">
      <c r="A629" s="6" t="s">
        <v>1424</v>
      </c>
      <c r="B629" s="6" t="s">
        <v>1469</v>
      </c>
      <c r="C629" s="6" t="s">
        <v>1470</v>
      </c>
      <c r="D629" s="6" t="s">
        <v>16</v>
      </c>
      <c r="E629" s="6" t="s">
        <v>26</v>
      </c>
      <c r="F629" s="20">
        <v>78</v>
      </c>
      <c r="G629" s="20">
        <v>25</v>
      </c>
      <c r="H629" s="21">
        <v>46255</v>
      </c>
      <c r="J629" s="19" t="s">
        <v>50</v>
      </c>
      <c r="K629" s="32" t="s">
        <v>19</v>
      </c>
      <c r="L629" t="s">
        <v>19</v>
      </c>
      <c r="M629" t="s">
        <v>19</v>
      </c>
      <c r="AA629">
        <f t="shared" si="9"/>
        <v>0</v>
      </c>
    </row>
    <row r="630" spans="1:27" x14ac:dyDescent="0.25">
      <c r="A630" s="6" t="s">
        <v>1424</v>
      </c>
      <c r="B630" s="6" t="s">
        <v>1471</v>
      </c>
      <c r="C630" s="6" t="s">
        <v>1472</v>
      </c>
      <c r="D630" s="6" t="s">
        <v>16</v>
      </c>
      <c r="E630" s="6" t="s">
        <v>26</v>
      </c>
      <c r="F630" s="20">
        <v>45</v>
      </c>
      <c r="G630" s="20">
        <v>10</v>
      </c>
      <c r="H630" s="24">
        <v>46251</v>
      </c>
      <c r="I630" s="6" t="s">
        <v>170</v>
      </c>
      <c r="J630" s="19" t="s">
        <v>234</v>
      </c>
      <c r="K630" s="32" t="s">
        <v>19</v>
      </c>
      <c r="L630" t="s">
        <v>19</v>
      </c>
      <c r="AA630">
        <f t="shared" si="9"/>
        <v>45</v>
      </c>
    </row>
    <row r="631" spans="1:27" x14ac:dyDescent="0.25">
      <c r="A631" s="6" t="s">
        <v>1424</v>
      </c>
      <c r="B631" s="6" t="s">
        <v>1473</v>
      </c>
      <c r="C631" s="6" t="s">
        <v>1474</v>
      </c>
      <c r="D631" s="6" t="s">
        <v>16</v>
      </c>
      <c r="E631" s="6" t="s">
        <v>26</v>
      </c>
      <c r="F631" s="20">
        <v>678</v>
      </c>
      <c r="G631" s="20">
        <v>234</v>
      </c>
      <c r="H631" s="21">
        <v>46251</v>
      </c>
      <c r="I631" s="6" t="s">
        <v>170</v>
      </c>
      <c r="J631" s="19" t="s">
        <v>479</v>
      </c>
      <c r="K631" s="32" t="s">
        <v>19</v>
      </c>
      <c r="L631" t="s">
        <v>19</v>
      </c>
      <c r="AA631">
        <f t="shared" si="9"/>
        <v>678</v>
      </c>
    </row>
    <row r="632" spans="1:27" x14ac:dyDescent="0.25">
      <c r="A632" s="6" t="s">
        <v>1424</v>
      </c>
      <c r="B632" s="6" t="s">
        <v>1475</v>
      </c>
      <c r="C632" s="6" t="s">
        <v>1476</v>
      </c>
      <c r="D632" s="6" t="s">
        <v>16</v>
      </c>
      <c r="E632" s="6" t="s">
        <v>26</v>
      </c>
      <c r="F632" s="20">
        <v>461</v>
      </c>
      <c r="G632" s="20">
        <v>173</v>
      </c>
      <c r="H632" s="21">
        <v>46237</v>
      </c>
      <c r="J632" s="19" t="s">
        <v>726</v>
      </c>
      <c r="K632" s="32" t="s">
        <v>19</v>
      </c>
      <c r="AA632">
        <f t="shared" si="9"/>
        <v>0</v>
      </c>
    </row>
    <row r="633" spans="1:27" x14ac:dyDescent="0.25">
      <c r="A633" s="6" t="s">
        <v>1424</v>
      </c>
      <c r="B633" s="6" t="s">
        <v>1477</v>
      </c>
      <c r="C633" s="6" t="s">
        <v>1478</v>
      </c>
      <c r="D633" s="6" t="s">
        <v>16</v>
      </c>
      <c r="E633" s="6" t="s">
        <v>26</v>
      </c>
      <c r="F633" s="20">
        <v>57</v>
      </c>
      <c r="G633" s="20">
        <v>19</v>
      </c>
      <c r="H633" s="21">
        <v>46251</v>
      </c>
      <c r="I633" s="6" t="s">
        <v>170</v>
      </c>
      <c r="J633" s="19" t="s">
        <v>234</v>
      </c>
      <c r="K633" s="32" t="s">
        <v>19</v>
      </c>
      <c r="L633" t="s">
        <v>19</v>
      </c>
      <c r="AA633">
        <f t="shared" si="9"/>
        <v>57</v>
      </c>
    </row>
    <row r="634" spans="1:27" x14ac:dyDescent="0.25">
      <c r="A634" s="6" t="s">
        <v>1424</v>
      </c>
      <c r="B634" s="6" t="s">
        <v>1479</v>
      </c>
      <c r="C634" s="6" t="s">
        <v>1480</v>
      </c>
      <c r="D634" s="6" t="s">
        <v>16</v>
      </c>
      <c r="E634" s="6" t="s">
        <v>26</v>
      </c>
      <c r="F634" s="20">
        <v>49</v>
      </c>
      <c r="G634" s="20">
        <v>24</v>
      </c>
      <c r="H634" s="21">
        <v>46251</v>
      </c>
      <c r="I634" s="6" t="s">
        <v>170</v>
      </c>
      <c r="J634" s="19" t="s">
        <v>234</v>
      </c>
      <c r="K634" s="32" t="s">
        <v>19</v>
      </c>
      <c r="L634" t="s">
        <v>19</v>
      </c>
      <c r="AA634">
        <f t="shared" si="9"/>
        <v>49</v>
      </c>
    </row>
    <row r="635" spans="1:27" x14ac:dyDescent="0.25">
      <c r="A635" s="6" t="s">
        <v>1424</v>
      </c>
      <c r="B635" s="6" t="s">
        <v>1481</v>
      </c>
      <c r="C635" s="6" t="s">
        <v>1482</v>
      </c>
      <c r="D635" s="6" t="s">
        <v>16</v>
      </c>
      <c r="E635" s="6" t="s">
        <v>26</v>
      </c>
      <c r="F635" s="20">
        <v>825</v>
      </c>
      <c r="G635" s="20">
        <v>282</v>
      </c>
      <c r="H635" s="21">
        <v>46251</v>
      </c>
      <c r="I635" s="6" t="s">
        <v>170</v>
      </c>
      <c r="J635" s="19" t="s">
        <v>479</v>
      </c>
      <c r="K635" s="32" t="s">
        <v>19</v>
      </c>
      <c r="L635" t="s">
        <v>19</v>
      </c>
      <c r="AA635">
        <f t="shared" si="9"/>
        <v>825</v>
      </c>
    </row>
    <row r="636" spans="1:27" x14ac:dyDescent="0.25">
      <c r="A636" s="6" t="s">
        <v>1424</v>
      </c>
      <c r="B636" s="6" t="s">
        <v>1483</v>
      </c>
      <c r="C636" s="6" t="s">
        <v>1484</v>
      </c>
      <c r="D636" s="6" t="s">
        <v>16</v>
      </c>
      <c r="E636" s="6" t="s">
        <v>26</v>
      </c>
      <c r="F636" s="20">
        <v>146</v>
      </c>
      <c r="G636" s="20">
        <v>142</v>
      </c>
      <c r="H636" s="21">
        <v>46237</v>
      </c>
      <c r="J636" s="19" t="s">
        <v>23</v>
      </c>
      <c r="K636" s="32" t="s">
        <v>19</v>
      </c>
      <c r="AA636">
        <f t="shared" si="9"/>
        <v>0</v>
      </c>
    </row>
    <row r="637" spans="1:27" x14ac:dyDescent="0.25">
      <c r="A637" s="6" t="s">
        <v>1485</v>
      </c>
      <c r="B637" s="6" t="s">
        <v>1486</v>
      </c>
      <c r="C637" s="6" t="s">
        <v>1487</v>
      </c>
      <c r="D637" s="6" t="s">
        <v>16</v>
      </c>
      <c r="E637" s="6" t="s">
        <v>26</v>
      </c>
      <c r="F637" s="20">
        <v>50</v>
      </c>
      <c r="G637" s="20">
        <v>27</v>
      </c>
      <c r="H637" s="21">
        <v>46252</v>
      </c>
      <c r="J637" s="19" t="s">
        <v>23</v>
      </c>
      <c r="K637" s="32" t="s">
        <v>19</v>
      </c>
      <c r="L637" t="s">
        <v>19</v>
      </c>
      <c r="AA637">
        <f t="shared" si="9"/>
        <v>0</v>
      </c>
    </row>
    <row r="638" spans="1:27" x14ac:dyDescent="0.25">
      <c r="A638" s="6" t="s">
        <v>1485</v>
      </c>
      <c r="B638" s="6" t="s">
        <v>1488</v>
      </c>
      <c r="C638" s="6" t="s">
        <v>1489</v>
      </c>
      <c r="D638" s="6" t="s">
        <v>16</v>
      </c>
      <c r="E638" s="6" t="s">
        <v>26</v>
      </c>
      <c r="F638" s="20">
        <v>103</v>
      </c>
      <c r="G638" s="20">
        <v>43</v>
      </c>
      <c r="H638" s="21">
        <v>46251</v>
      </c>
      <c r="I638" s="6" t="s">
        <v>170</v>
      </c>
      <c r="J638" s="19" t="s">
        <v>479</v>
      </c>
      <c r="K638" s="32" t="s">
        <v>19</v>
      </c>
      <c r="L638" t="s">
        <v>19</v>
      </c>
      <c r="AA638">
        <f t="shared" si="9"/>
        <v>103</v>
      </c>
    </row>
    <row r="639" spans="1:27" x14ac:dyDescent="0.25">
      <c r="A639" s="6" t="s">
        <v>1485</v>
      </c>
      <c r="B639" s="6" t="s">
        <v>1490</v>
      </c>
      <c r="C639" s="6" t="s">
        <v>1491</v>
      </c>
      <c r="D639" s="6" t="s">
        <v>16</v>
      </c>
      <c r="E639" s="6" t="s">
        <v>26</v>
      </c>
      <c r="F639" s="20">
        <v>83</v>
      </c>
      <c r="G639" s="20">
        <v>33</v>
      </c>
      <c r="H639" s="21">
        <v>46251</v>
      </c>
      <c r="I639" s="6" t="s">
        <v>170</v>
      </c>
      <c r="J639" s="19" t="s">
        <v>479</v>
      </c>
      <c r="K639" s="32" t="s">
        <v>19</v>
      </c>
      <c r="L639" t="s">
        <v>19</v>
      </c>
      <c r="AA639">
        <f t="shared" si="9"/>
        <v>83</v>
      </c>
    </row>
    <row r="640" spans="1:27" x14ac:dyDescent="0.25">
      <c r="A640" s="6" t="s">
        <v>1485</v>
      </c>
      <c r="B640" s="6" t="s">
        <v>1492</v>
      </c>
      <c r="C640" s="6" t="s">
        <v>1493</v>
      </c>
      <c r="D640" s="6" t="s">
        <v>16</v>
      </c>
      <c r="E640" s="6" t="s">
        <v>26</v>
      </c>
      <c r="F640" s="20">
        <v>88</v>
      </c>
      <c r="G640" s="20">
        <v>30</v>
      </c>
      <c r="H640" s="21">
        <v>46239</v>
      </c>
      <c r="J640" s="19" t="s">
        <v>877</v>
      </c>
      <c r="K640" s="32" t="s">
        <v>19</v>
      </c>
      <c r="AA640">
        <f t="shared" si="9"/>
        <v>0</v>
      </c>
    </row>
    <row r="641" spans="1:27" x14ac:dyDescent="0.25">
      <c r="A641" s="6" t="s">
        <v>1485</v>
      </c>
      <c r="B641" s="6" t="s">
        <v>1494</v>
      </c>
      <c r="C641" s="6" t="s">
        <v>1495</v>
      </c>
      <c r="D641" s="6" t="s">
        <v>16</v>
      </c>
      <c r="E641" s="6" t="s">
        <v>26</v>
      </c>
      <c r="F641" s="20">
        <v>53</v>
      </c>
      <c r="G641" s="20">
        <v>21</v>
      </c>
      <c r="K641" s="32" t="s">
        <v>30</v>
      </c>
      <c r="AA641">
        <f t="shared" si="9"/>
        <v>0</v>
      </c>
    </row>
    <row r="642" spans="1:27" x14ac:dyDescent="0.25">
      <c r="A642" s="6" t="s">
        <v>1485</v>
      </c>
      <c r="B642" s="6" t="s">
        <v>1496</v>
      </c>
      <c r="C642" s="6" t="s">
        <v>1497</v>
      </c>
      <c r="D642" s="6" t="s">
        <v>16</v>
      </c>
      <c r="E642" s="6" t="s">
        <v>26</v>
      </c>
      <c r="F642" s="20">
        <v>55</v>
      </c>
      <c r="G642" s="20">
        <v>1</v>
      </c>
      <c r="K642" s="32" t="s">
        <v>30</v>
      </c>
      <c r="AA642">
        <f t="shared" ref="AA642:AA705" si="10">IF(OR($I642="Voluntary", $I642="Mandatory"), $F642, 0)</f>
        <v>0</v>
      </c>
    </row>
    <row r="643" spans="1:27" x14ac:dyDescent="0.25">
      <c r="A643" s="6" t="s">
        <v>1498</v>
      </c>
      <c r="B643" s="6" t="s">
        <v>1499</v>
      </c>
      <c r="C643" s="6" t="s">
        <v>1500</v>
      </c>
      <c r="D643" s="6" t="s">
        <v>16</v>
      </c>
      <c r="E643" s="6" t="s">
        <v>26</v>
      </c>
      <c r="F643" s="20">
        <v>400</v>
      </c>
      <c r="G643" s="20">
        <v>106</v>
      </c>
      <c r="H643" s="21">
        <v>46254</v>
      </c>
      <c r="J643" s="19" t="s">
        <v>1382</v>
      </c>
      <c r="K643" s="32" t="s">
        <v>30</v>
      </c>
      <c r="M643" s="12"/>
      <c r="AA643">
        <f t="shared" si="10"/>
        <v>0</v>
      </c>
    </row>
    <row r="644" spans="1:27" x14ac:dyDescent="0.25">
      <c r="A644" s="6" t="s">
        <v>1498</v>
      </c>
      <c r="B644" s="6" t="s">
        <v>1501</v>
      </c>
      <c r="C644" s="6" t="s">
        <v>1502</v>
      </c>
      <c r="D644" s="6" t="s">
        <v>16</v>
      </c>
      <c r="E644" s="6" t="s">
        <v>26</v>
      </c>
      <c r="F644" s="20">
        <v>138</v>
      </c>
      <c r="G644" s="20">
        <v>55</v>
      </c>
      <c r="H644" s="21">
        <v>46251</v>
      </c>
      <c r="I644" s="6" t="s">
        <v>170</v>
      </c>
      <c r="J644" s="19" t="s">
        <v>479</v>
      </c>
      <c r="K644" s="32" t="s">
        <v>19</v>
      </c>
      <c r="L644" t="s">
        <v>19</v>
      </c>
      <c r="AA644">
        <f t="shared" si="10"/>
        <v>138</v>
      </c>
    </row>
    <row r="645" spans="1:27" x14ac:dyDescent="0.25">
      <c r="A645" s="6" t="s">
        <v>1498</v>
      </c>
      <c r="B645" s="6" t="s">
        <v>1503</v>
      </c>
      <c r="C645" s="6" t="s">
        <v>1504</v>
      </c>
      <c r="D645" s="6" t="s">
        <v>16</v>
      </c>
      <c r="E645" s="6" t="s">
        <v>26</v>
      </c>
      <c r="F645" s="20">
        <v>206</v>
      </c>
      <c r="G645" s="20">
        <v>72</v>
      </c>
      <c r="H645" s="21">
        <v>46255</v>
      </c>
      <c r="J645" s="19" t="s">
        <v>23</v>
      </c>
      <c r="K645" s="32" t="s">
        <v>19</v>
      </c>
      <c r="M645" t="s">
        <v>19</v>
      </c>
      <c r="AA645">
        <f t="shared" si="10"/>
        <v>0</v>
      </c>
    </row>
    <row r="646" spans="1:27" x14ac:dyDescent="0.25">
      <c r="A646" s="6" t="s">
        <v>1498</v>
      </c>
      <c r="B646" s="6" t="s">
        <v>1505</v>
      </c>
      <c r="C646" s="6" t="s">
        <v>1506</v>
      </c>
      <c r="D646" s="6" t="s">
        <v>16</v>
      </c>
      <c r="E646" s="6" t="s">
        <v>26</v>
      </c>
      <c r="F646" s="20">
        <v>66</v>
      </c>
      <c r="G646" s="20">
        <v>32</v>
      </c>
      <c r="H646" s="21">
        <v>46160</v>
      </c>
      <c r="I646" s="6" t="s">
        <v>170</v>
      </c>
      <c r="K646" s="32" t="s">
        <v>30</v>
      </c>
      <c r="AA646">
        <f t="shared" si="10"/>
        <v>66</v>
      </c>
    </row>
    <row r="647" spans="1:27" x14ac:dyDescent="0.25">
      <c r="A647" s="6" t="s">
        <v>1498</v>
      </c>
      <c r="B647" s="6" t="s">
        <v>1507</v>
      </c>
      <c r="C647" s="6" t="s">
        <v>1508</v>
      </c>
      <c r="D647" s="6" t="s">
        <v>16</v>
      </c>
      <c r="E647" s="6" t="s">
        <v>26</v>
      </c>
      <c r="F647" s="20">
        <v>70</v>
      </c>
      <c r="G647" s="20">
        <v>28</v>
      </c>
      <c r="H647" s="21">
        <v>46251</v>
      </c>
      <c r="I647" s="6" t="s">
        <v>170</v>
      </c>
      <c r="J647" s="19" t="s">
        <v>479</v>
      </c>
      <c r="K647" s="32" t="s">
        <v>19</v>
      </c>
      <c r="L647" t="s">
        <v>19</v>
      </c>
      <c r="AA647">
        <f t="shared" si="10"/>
        <v>70</v>
      </c>
    </row>
    <row r="648" spans="1:27" x14ac:dyDescent="0.25">
      <c r="A648" s="6" t="s">
        <v>1498</v>
      </c>
      <c r="B648" s="6" t="s">
        <v>1509</v>
      </c>
      <c r="C648" s="6" t="s">
        <v>1510</v>
      </c>
      <c r="D648" s="6" t="s">
        <v>16</v>
      </c>
      <c r="E648" s="6" t="s">
        <v>26</v>
      </c>
      <c r="F648" s="20">
        <v>105</v>
      </c>
      <c r="G648" s="20">
        <v>43</v>
      </c>
      <c r="K648" s="32" t="s">
        <v>30</v>
      </c>
      <c r="AA648">
        <f t="shared" si="10"/>
        <v>0</v>
      </c>
    </row>
    <row r="649" spans="1:27" x14ac:dyDescent="0.25">
      <c r="A649" s="6" t="s">
        <v>1498</v>
      </c>
      <c r="B649" s="6" t="s">
        <v>1511</v>
      </c>
      <c r="C649" s="6" t="s">
        <v>1512</v>
      </c>
      <c r="D649" s="6" t="s">
        <v>16</v>
      </c>
      <c r="E649" s="6" t="s">
        <v>26</v>
      </c>
      <c r="F649" s="20">
        <v>150</v>
      </c>
      <c r="G649" s="20">
        <v>4</v>
      </c>
      <c r="H649" s="21">
        <v>46241</v>
      </c>
      <c r="I649" s="6" t="s">
        <v>170</v>
      </c>
      <c r="J649" s="19" t="s">
        <v>1513</v>
      </c>
      <c r="K649" s="32" t="s">
        <v>19</v>
      </c>
      <c r="AA649">
        <f t="shared" si="10"/>
        <v>150</v>
      </c>
    </row>
    <row r="650" spans="1:27" x14ac:dyDescent="0.25">
      <c r="A650" s="6" t="s">
        <v>1498</v>
      </c>
      <c r="B650" s="6" t="s">
        <v>1514</v>
      </c>
      <c r="C650" s="6" t="s">
        <v>1515</v>
      </c>
      <c r="D650" s="6" t="s">
        <v>16</v>
      </c>
      <c r="E650" s="6" t="s">
        <v>26</v>
      </c>
      <c r="F650" s="20">
        <v>1628</v>
      </c>
      <c r="G650" s="20">
        <v>740</v>
      </c>
      <c r="H650" s="21">
        <v>46251</v>
      </c>
      <c r="J650" s="19" t="s">
        <v>23</v>
      </c>
      <c r="K650" s="32" t="s">
        <v>19</v>
      </c>
      <c r="L650" t="s">
        <v>19</v>
      </c>
      <c r="AA650">
        <f t="shared" si="10"/>
        <v>0</v>
      </c>
    </row>
    <row r="651" spans="1:27" x14ac:dyDescent="0.25">
      <c r="A651" s="6" t="s">
        <v>1498</v>
      </c>
      <c r="B651" s="6" t="s">
        <v>1516</v>
      </c>
      <c r="C651" s="6" t="s">
        <v>1517</v>
      </c>
      <c r="D651" s="6" t="s">
        <v>16</v>
      </c>
      <c r="E651" s="6" t="s">
        <v>26</v>
      </c>
      <c r="F651" s="20">
        <v>323</v>
      </c>
      <c r="G651" s="20">
        <v>130</v>
      </c>
      <c r="H651" s="21">
        <v>46251</v>
      </c>
      <c r="I651" s="6" t="s">
        <v>170</v>
      </c>
      <c r="J651" s="19" t="s">
        <v>479</v>
      </c>
      <c r="K651" s="32" t="s">
        <v>19</v>
      </c>
      <c r="L651" t="s">
        <v>19</v>
      </c>
      <c r="AA651">
        <f t="shared" si="10"/>
        <v>323</v>
      </c>
    </row>
    <row r="652" spans="1:27" x14ac:dyDescent="0.25">
      <c r="A652" s="6" t="s">
        <v>1498</v>
      </c>
      <c r="B652" s="6" t="s">
        <v>1518</v>
      </c>
      <c r="C652" s="6" t="s">
        <v>1519</v>
      </c>
      <c r="D652" s="6" t="s">
        <v>16</v>
      </c>
      <c r="E652" s="6" t="s">
        <v>26</v>
      </c>
      <c r="F652" s="20">
        <v>58</v>
      </c>
      <c r="G652" s="20">
        <v>31</v>
      </c>
      <c r="H652" s="21">
        <v>46254</v>
      </c>
      <c r="J652" s="19" t="s">
        <v>1382</v>
      </c>
      <c r="K652" s="32" t="s">
        <v>30</v>
      </c>
      <c r="AA652">
        <f t="shared" si="10"/>
        <v>0</v>
      </c>
    </row>
    <row r="653" spans="1:27" x14ac:dyDescent="0.25">
      <c r="A653" s="6" t="s">
        <v>1498</v>
      </c>
      <c r="B653" s="6" t="s">
        <v>1520</v>
      </c>
      <c r="C653" s="6" t="s">
        <v>1521</v>
      </c>
      <c r="D653" s="6" t="s">
        <v>16</v>
      </c>
      <c r="E653" s="6" t="s">
        <v>26</v>
      </c>
      <c r="F653" s="20">
        <v>800</v>
      </c>
      <c r="G653" s="20">
        <v>617</v>
      </c>
      <c r="H653" s="21">
        <v>46244</v>
      </c>
      <c r="J653" s="19" t="s">
        <v>18</v>
      </c>
      <c r="K653" s="32" t="s">
        <v>19</v>
      </c>
      <c r="AA653">
        <f t="shared" si="10"/>
        <v>0</v>
      </c>
    </row>
    <row r="654" spans="1:27" x14ac:dyDescent="0.25">
      <c r="A654" s="6" t="s">
        <v>1522</v>
      </c>
      <c r="B654" s="6" t="s">
        <v>1523</v>
      </c>
      <c r="C654" s="6" t="s">
        <v>1524</v>
      </c>
      <c r="D654" s="6" t="s">
        <v>16</v>
      </c>
      <c r="E654" s="6" t="s">
        <v>26</v>
      </c>
      <c r="F654" s="20">
        <v>230</v>
      </c>
      <c r="G654" s="20">
        <v>77</v>
      </c>
      <c r="H654" s="21">
        <v>46251</v>
      </c>
      <c r="I654" s="6" t="s">
        <v>170</v>
      </c>
      <c r="J654" s="19" t="s">
        <v>479</v>
      </c>
      <c r="K654" s="32" t="s">
        <v>19</v>
      </c>
      <c r="L654" t="s">
        <v>19</v>
      </c>
      <c r="AA654">
        <f t="shared" si="10"/>
        <v>230</v>
      </c>
    </row>
    <row r="655" spans="1:27" x14ac:dyDescent="0.25">
      <c r="A655" s="6" t="s">
        <v>1522</v>
      </c>
      <c r="B655" s="6" t="s">
        <v>1525</v>
      </c>
      <c r="C655" s="6" t="s">
        <v>1526</v>
      </c>
      <c r="D655" s="6" t="s">
        <v>16</v>
      </c>
      <c r="E655" s="6" t="s">
        <v>26</v>
      </c>
      <c r="F655" s="20">
        <v>375</v>
      </c>
      <c r="G655" s="20">
        <v>512</v>
      </c>
      <c r="H655" s="21">
        <v>46251</v>
      </c>
      <c r="I655" s="6" t="s">
        <v>121</v>
      </c>
      <c r="K655" s="32" t="s">
        <v>19</v>
      </c>
      <c r="L655" t="s">
        <v>19</v>
      </c>
      <c r="AA655">
        <f t="shared" si="10"/>
        <v>0</v>
      </c>
    </row>
    <row r="656" spans="1:27" x14ac:dyDescent="0.25">
      <c r="A656" s="6" t="s">
        <v>1522</v>
      </c>
      <c r="B656" s="6" t="s">
        <v>1527</v>
      </c>
      <c r="C656" s="6" t="s">
        <v>1528</v>
      </c>
      <c r="D656" s="6" t="s">
        <v>16</v>
      </c>
      <c r="E656" s="6" t="s">
        <v>26</v>
      </c>
      <c r="F656" s="20">
        <v>548</v>
      </c>
      <c r="G656" s="20">
        <v>210</v>
      </c>
      <c r="H656" s="21">
        <v>46252</v>
      </c>
      <c r="I656" s="6" t="s">
        <v>170</v>
      </c>
      <c r="J656" s="19" t="s">
        <v>1529</v>
      </c>
      <c r="K656" s="32" t="s">
        <v>19</v>
      </c>
      <c r="L656" t="s">
        <v>19</v>
      </c>
      <c r="AA656">
        <f t="shared" si="10"/>
        <v>548</v>
      </c>
    </row>
    <row r="657" spans="1:27" x14ac:dyDescent="0.25">
      <c r="A657" s="6" t="s">
        <v>1522</v>
      </c>
      <c r="B657" s="6" t="s">
        <v>1530</v>
      </c>
      <c r="C657" s="6" t="s">
        <v>1531</v>
      </c>
      <c r="D657" s="6" t="s">
        <v>16</v>
      </c>
      <c r="E657" s="6" t="s">
        <v>26</v>
      </c>
      <c r="F657" s="20">
        <v>350</v>
      </c>
      <c r="G657" s="20">
        <v>10</v>
      </c>
      <c r="K657" s="32" t="s">
        <v>30</v>
      </c>
      <c r="AA657">
        <f t="shared" si="10"/>
        <v>0</v>
      </c>
    </row>
    <row r="658" spans="1:27" x14ac:dyDescent="0.25">
      <c r="A658" s="6" t="s">
        <v>1522</v>
      </c>
      <c r="B658" s="6" t="s">
        <v>1532</v>
      </c>
      <c r="C658" s="6" t="s">
        <v>1533</v>
      </c>
      <c r="D658" s="6" t="s">
        <v>16</v>
      </c>
      <c r="E658" s="6" t="s">
        <v>26</v>
      </c>
      <c r="F658" s="20">
        <v>7864</v>
      </c>
      <c r="G658" s="20">
        <v>2595</v>
      </c>
      <c r="H658" s="21">
        <v>46232</v>
      </c>
      <c r="I658" s="6" t="s">
        <v>170</v>
      </c>
      <c r="J658" s="19" t="s">
        <v>285</v>
      </c>
      <c r="K658" s="32" t="s">
        <v>19</v>
      </c>
      <c r="AA658">
        <f t="shared" si="10"/>
        <v>7864</v>
      </c>
    </row>
    <row r="659" spans="1:27" x14ac:dyDescent="0.25">
      <c r="A659" s="6" t="s">
        <v>1522</v>
      </c>
      <c r="B659" s="6" t="s">
        <v>1534</v>
      </c>
      <c r="C659" s="6" t="s">
        <v>1535</v>
      </c>
      <c r="D659" s="6" t="s">
        <v>16</v>
      </c>
      <c r="E659" s="6" t="s">
        <v>26</v>
      </c>
      <c r="F659" s="20">
        <v>360</v>
      </c>
      <c r="G659" s="20">
        <v>99</v>
      </c>
      <c r="H659" s="21">
        <v>46251</v>
      </c>
      <c r="I659" s="6" t="s">
        <v>170</v>
      </c>
      <c r="J659" s="19" t="s">
        <v>479</v>
      </c>
      <c r="K659" s="32" t="s">
        <v>19</v>
      </c>
      <c r="L659" t="s">
        <v>19</v>
      </c>
      <c r="AA659">
        <f t="shared" si="10"/>
        <v>360</v>
      </c>
    </row>
    <row r="660" spans="1:27" x14ac:dyDescent="0.25">
      <c r="A660" s="6" t="s">
        <v>1522</v>
      </c>
      <c r="B660" s="6" t="s">
        <v>1536</v>
      </c>
      <c r="C660" s="6" t="s">
        <v>1537</v>
      </c>
      <c r="D660" s="6" t="s">
        <v>16</v>
      </c>
      <c r="E660" s="6" t="s">
        <v>26</v>
      </c>
      <c r="F660" s="20">
        <v>2510</v>
      </c>
      <c r="G660" s="20">
        <v>946</v>
      </c>
      <c r="H660" s="21">
        <v>46252</v>
      </c>
      <c r="I660" s="6" t="s">
        <v>170</v>
      </c>
      <c r="K660" s="32" t="s">
        <v>19</v>
      </c>
      <c r="L660" t="s">
        <v>19</v>
      </c>
      <c r="AA660">
        <f t="shared" si="10"/>
        <v>2510</v>
      </c>
    </row>
    <row r="661" spans="1:27" x14ac:dyDescent="0.25">
      <c r="A661" s="6" t="s">
        <v>1522</v>
      </c>
      <c r="B661" s="6" t="s">
        <v>1538</v>
      </c>
      <c r="C661" s="6" t="s">
        <v>1539</v>
      </c>
      <c r="D661" s="6" t="s">
        <v>16</v>
      </c>
      <c r="E661" s="6" t="s">
        <v>26</v>
      </c>
      <c r="F661" s="20">
        <v>165</v>
      </c>
      <c r="G661" s="20">
        <v>39</v>
      </c>
      <c r="H661" s="21">
        <v>46252</v>
      </c>
      <c r="I661" s="6" t="s">
        <v>233</v>
      </c>
      <c r="K661" s="32" t="s">
        <v>19</v>
      </c>
      <c r="L661" t="s">
        <v>19</v>
      </c>
      <c r="AA661">
        <f t="shared" si="10"/>
        <v>165</v>
      </c>
    </row>
    <row r="662" spans="1:27" x14ac:dyDescent="0.25">
      <c r="A662" s="6" t="s">
        <v>1522</v>
      </c>
      <c r="B662" s="6" t="s">
        <v>1540</v>
      </c>
      <c r="C662" s="6" t="s">
        <v>1541</v>
      </c>
      <c r="D662" s="6" t="s">
        <v>16</v>
      </c>
      <c r="E662" s="6" t="s">
        <v>26</v>
      </c>
      <c r="F662" s="20">
        <v>48</v>
      </c>
      <c r="G662" s="20">
        <v>24</v>
      </c>
      <c r="K662" s="32" t="s">
        <v>30</v>
      </c>
      <c r="AA662">
        <f t="shared" si="10"/>
        <v>0</v>
      </c>
    </row>
    <row r="663" spans="1:27" x14ac:dyDescent="0.25">
      <c r="A663" s="6" t="s">
        <v>1522</v>
      </c>
      <c r="B663" s="6" t="s">
        <v>1542</v>
      </c>
      <c r="C663" s="6" t="s">
        <v>1543</v>
      </c>
      <c r="D663" s="6" t="s">
        <v>16</v>
      </c>
      <c r="E663" s="6" t="s">
        <v>26</v>
      </c>
      <c r="F663" s="20">
        <v>3187</v>
      </c>
      <c r="G663" s="20">
        <v>232</v>
      </c>
      <c r="H663" s="21">
        <v>46252</v>
      </c>
      <c r="I663" s="6" t="s">
        <v>170</v>
      </c>
      <c r="K663" s="32" t="s">
        <v>19</v>
      </c>
      <c r="L663" t="s">
        <v>19</v>
      </c>
      <c r="AA663">
        <f t="shared" si="10"/>
        <v>3187</v>
      </c>
    </row>
    <row r="664" spans="1:27" x14ac:dyDescent="0.25">
      <c r="A664" s="6" t="s">
        <v>1522</v>
      </c>
      <c r="B664" s="6" t="s">
        <v>1544</v>
      </c>
      <c r="C664" s="6" t="s">
        <v>1545</v>
      </c>
      <c r="D664" s="6" t="s">
        <v>16</v>
      </c>
      <c r="E664" s="6" t="s">
        <v>26</v>
      </c>
      <c r="F664" s="20">
        <v>561</v>
      </c>
      <c r="G664" s="20">
        <v>15</v>
      </c>
      <c r="H664" s="21">
        <v>46252</v>
      </c>
      <c r="I664" s="6" t="s">
        <v>170</v>
      </c>
      <c r="K664" s="32" t="s">
        <v>19</v>
      </c>
      <c r="L664" t="s">
        <v>19</v>
      </c>
      <c r="AA664">
        <f t="shared" si="10"/>
        <v>561</v>
      </c>
    </row>
    <row r="665" spans="1:27" x14ac:dyDescent="0.25">
      <c r="A665" s="6" t="s">
        <v>1522</v>
      </c>
      <c r="B665" s="6" t="s">
        <v>1546</v>
      </c>
      <c r="C665" s="6" t="s">
        <v>1547</v>
      </c>
      <c r="D665" s="6" t="s">
        <v>16</v>
      </c>
      <c r="E665" s="6" t="s">
        <v>26</v>
      </c>
      <c r="F665" s="20">
        <v>147</v>
      </c>
      <c r="G665" s="20">
        <v>49</v>
      </c>
      <c r="H665" s="21">
        <v>46252</v>
      </c>
      <c r="I665" s="6" t="s">
        <v>170</v>
      </c>
      <c r="K665" s="32" t="s">
        <v>19</v>
      </c>
      <c r="L665" t="s">
        <v>19</v>
      </c>
      <c r="N665" s="14"/>
      <c r="AA665">
        <f t="shared" si="10"/>
        <v>147</v>
      </c>
    </row>
    <row r="666" spans="1:27" x14ac:dyDescent="0.25">
      <c r="A666" s="6" t="s">
        <v>1522</v>
      </c>
      <c r="B666" s="6" t="s">
        <v>1548</v>
      </c>
      <c r="C666" s="6" t="s">
        <v>1549</v>
      </c>
      <c r="D666" s="6" t="s">
        <v>16</v>
      </c>
      <c r="E666" s="6" t="s">
        <v>26</v>
      </c>
      <c r="F666" s="20">
        <v>107</v>
      </c>
      <c r="G666" s="20">
        <v>41</v>
      </c>
      <c r="H666" s="21">
        <v>46251</v>
      </c>
      <c r="I666" s="6" t="s">
        <v>170</v>
      </c>
      <c r="K666" s="32" t="s">
        <v>19</v>
      </c>
      <c r="L666" t="s">
        <v>19</v>
      </c>
      <c r="AA666">
        <f t="shared" si="10"/>
        <v>107</v>
      </c>
    </row>
    <row r="667" spans="1:27" x14ac:dyDescent="0.25">
      <c r="A667" s="6" t="s">
        <v>1522</v>
      </c>
      <c r="B667" s="6" t="s">
        <v>1550</v>
      </c>
      <c r="C667" s="6" t="s">
        <v>1551</v>
      </c>
      <c r="D667" s="6" t="s">
        <v>16</v>
      </c>
      <c r="E667" s="6" t="s">
        <v>26</v>
      </c>
      <c r="F667" s="20">
        <v>114</v>
      </c>
      <c r="G667" s="20">
        <v>38</v>
      </c>
      <c r="K667" s="32" t="s">
        <v>30</v>
      </c>
      <c r="AA667">
        <f t="shared" si="10"/>
        <v>0</v>
      </c>
    </row>
    <row r="668" spans="1:27" x14ac:dyDescent="0.25">
      <c r="A668" s="6" t="s">
        <v>1522</v>
      </c>
      <c r="B668" s="6" t="s">
        <v>1552</v>
      </c>
      <c r="C668" s="6" t="s">
        <v>1553</v>
      </c>
      <c r="D668" s="6" t="s">
        <v>16</v>
      </c>
      <c r="E668" s="6" t="s">
        <v>26</v>
      </c>
      <c r="F668" s="20">
        <v>165</v>
      </c>
      <c r="G668" s="20">
        <v>60</v>
      </c>
      <c r="H668" s="21">
        <v>46259</v>
      </c>
      <c r="I668" s="6" t="s">
        <v>170</v>
      </c>
      <c r="K668" s="32" t="s">
        <v>19</v>
      </c>
      <c r="L668" t="s">
        <v>19</v>
      </c>
      <c r="M668" t="s">
        <v>19</v>
      </c>
      <c r="AA668">
        <f t="shared" si="10"/>
        <v>165</v>
      </c>
    </row>
    <row r="669" spans="1:27" x14ac:dyDescent="0.25">
      <c r="A669" s="6" t="s">
        <v>1522</v>
      </c>
      <c r="B669" s="6" t="s">
        <v>1554</v>
      </c>
      <c r="C669" s="6" t="s">
        <v>1555</v>
      </c>
      <c r="D669" s="6" t="s">
        <v>16</v>
      </c>
      <c r="E669" s="6" t="s">
        <v>26</v>
      </c>
      <c r="F669" s="20">
        <v>90</v>
      </c>
      <c r="G669" s="20">
        <v>29</v>
      </c>
      <c r="H669" s="21">
        <v>46251</v>
      </c>
      <c r="I669" s="6" t="s">
        <v>170</v>
      </c>
      <c r="J669" s="19" t="s">
        <v>479</v>
      </c>
      <c r="K669" s="32" t="s">
        <v>19</v>
      </c>
      <c r="L669" t="s">
        <v>19</v>
      </c>
      <c r="AA669">
        <f t="shared" si="10"/>
        <v>90</v>
      </c>
    </row>
    <row r="670" spans="1:27" x14ac:dyDescent="0.25">
      <c r="A670" s="6" t="s">
        <v>1522</v>
      </c>
      <c r="B670" s="6" t="s">
        <v>1556</v>
      </c>
      <c r="C670" s="6" t="s">
        <v>1557</v>
      </c>
      <c r="D670" s="6" t="s">
        <v>16</v>
      </c>
      <c r="E670" s="6" t="s">
        <v>26</v>
      </c>
      <c r="F670" s="20">
        <v>488</v>
      </c>
      <c r="G670" s="20">
        <v>188</v>
      </c>
      <c r="H670" s="21">
        <v>46259</v>
      </c>
      <c r="I670" s="6" t="s">
        <v>170</v>
      </c>
      <c r="K670" s="32" t="s">
        <v>19</v>
      </c>
      <c r="L670" t="s">
        <v>19</v>
      </c>
      <c r="M670" t="s">
        <v>19</v>
      </c>
      <c r="AA670">
        <f t="shared" si="10"/>
        <v>488</v>
      </c>
    </row>
    <row r="671" spans="1:27" x14ac:dyDescent="0.25">
      <c r="A671" s="6" t="s">
        <v>1522</v>
      </c>
      <c r="B671" s="6" t="s">
        <v>1558</v>
      </c>
      <c r="C671" s="6" t="s">
        <v>1559</v>
      </c>
      <c r="D671" s="6" t="s">
        <v>16</v>
      </c>
      <c r="E671" s="6" t="s">
        <v>26</v>
      </c>
      <c r="F671" s="20">
        <v>1365</v>
      </c>
      <c r="G671" s="20">
        <v>514</v>
      </c>
      <c r="K671" s="32" t="s">
        <v>30</v>
      </c>
      <c r="AA671">
        <f t="shared" si="10"/>
        <v>0</v>
      </c>
    </row>
    <row r="672" spans="1:27" x14ac:dyDescent="0.25">
      <c r="A672" s="6" t="s">
        <v>1560</v>
      </c>
      <c r="B672" s="6" t="s">
        <v>1561</v>
      </c>
      <c r="C672" s="6" t="s">
        <v>1562</v>
      </c>
      <c r="D672" s="6" t="s">
        <v>16</v>
      </c>
      <c r="E672" s="6" t="s">
        <v>26</v>
      </c>
      <c r="F672" s="20">
        <v>119</v>
      </c>
      <c r="G672" s="20">
        <v>44</v>
      </c>
      <c r="H672" s="21">
        <v>46251</v>
      </c>
      <c r="I672" s="19" t="s">
        <v>121</v>
      </c>
      <c r="J672" s="19" t="s">
        <v>1310</v>
      </c>
      <c r="K672" s="32" t="s">
        <v>19</v>
      </c>
      <c r="L672" t="s">
        <v>19</v>
      </c>
      <c r="AA672">
        <f t="shared" si="10"/>
        <v>0</v>
      </c>
    </row>
    <row r="673" spans="1:27" x14ac:dyDescent="0.25">
      <c r="A673" s="6" t="s">
        <v>1560</v>
      </c>
      <c r="B673" s="6" t="s">
        <v>1563</v>
      </c>
      <c r="C673" s="6" t="s">
        <v>1564</v>
      </c>
      <c r="D673" s="6" t="s">
        <v>16</v>
      </c>
      <c r="E673" s="6" t="s">
        <v>26</v>
      </c>
      <c r="F673" s="20">
        <v>726</v>
      </c>
      <c r="G673" s="20">
        <v>248</v>
      </c>
      <c r="H673" s="21">
        <v>46251</v>
      </c>
      <c r="I673" s="19" t="s">
        <v>121</v>
      </c>
      <c r="J673" s="19" t="s">
        <v>1310</v>
      </c>
      <c r="K673" s="32" t="s">
        <v>19</v>
      </c>
      <c r="L673" t="s">
        <v>19</v>
      </c>
      <c r="AA673">
        <f t="shared" si="10"/>
        <v>0</v>
      </c>
    </row>
    <row r="674" spans="1:27" x14ac:dyDescent="0.25">
      <c r="A674" s="6" t="s">
        <v>1560</v>
      </c>
      <c r="B674" s="6" t="s">
        <v>1565</v>
      </c>
      <c r="C674" s="6" t="s">
        <v>1566</v>
      </c>
      <c r="D674" s="6" t="s">
        <v>16</v>
      </c>
      <c r="E674" s="6" t="s">
        <v>26</v>
      </c>
      <c r="F674" s="20">
        <v>140</v>
      </c>
      <c r="G674" s="20">
        <v>53</v>
      </c>
      <c r="H674" s="21">
        <v>46251</v>
      </c>
      <c r="I674" s="6" t="s">
        <v>170</v>
      </c>
      <c r="J674" s="19" t="s">
        <v>479</v>
      </c>
      <c r="K674" s="32" t="s">
        <v>19</v>
      </c>
      <c r="L674" t="s">
        <v>19</v>
      </c>
      <c r="AA674">
        <f t="shared" si="10"/>
        <v>140</v>
      </c>
    </row>
    <row r="675" spans="1:27" x14ac:dyDescent="0.25">
      <c r="A675" s="6" t="s">
        <v>1560</v>
      </c>
      <c r="B675" s="6" t="s">
        <v>1567</v>
      </c>
      <c r="C675" s="6" t="s">
        <v>1568</v>
      </c>
      <c r="D675" s="6" t="s">
        <v>16</v>
      </c>
      <c r="E675" s="6" t="s">
        <v>26</v>
      </c>
      <c r="F675" s="20">
        <v>96</v>
      </c>
      <c r="G675" s="20">
        <v>33</v>
      </c>
      <c r="H675" s="21">
        <v>46251</v>
      </c>
      <c r="I675" s="6" t="s">
        <v>170</v>
      </c>
      <c r="J675" s="19" t="s">
        <v>479</v>
      </c>
      <c r="K675" s="32" t="s">
        <v>19</v>
      </c>
      <c r="L675" t="s">
        <v>19</v>
      </c>
      <c r="AA675">
        <f t="shared" si="10"/>
        <v>96</v>
      </c>
    </row>
    <row r="676" spans="1:27" x14ac:dyDescent="0.25">
      <c r="A676" s="6" t="s">
        <v>1560</v>
      </c>
      <c r="B676" s="6" t="s">
        <v>1569</v>
      </c>
      <c r="C676" s="6" t="s">
        <v>1570</v>
      </c>
      <c r="D676" s="6" t="s">
        <v>16</v>
      </c>
      <c r="E676" s="6" t="s">
        <v>26</v>
      </c>
      <c r="F676" s="20">
        <v>42</v>
      </c>
      <c r="G676" s="20">
        <v>12</v>
      </c>
      <c r="H676" s="21">
        <v>46251</v>
      </c>
      <c r="I676" s="6" t="s">
        <v>170</v>
      </c>
      <c r="J676" s="19" t="s">
        <v>479</v>
      </c>
      <c r="K676" s="32" t="s">
        <v>19</v>
      </c>
      <c r="L676" t="s">
        <v>19</v>
      </c>
      <c r="AA676">
        <f t="shared" si="10"/>
        <v>42</v>
      </c>
    </row>
    <row r="677" spans="1:27" x14ac:dyDescent="0.25">
      <c r="A677" s="6" t="s">
        <v>1560</v>
      </c>
      <c r="B677" s="6" t="s">
        <v>1571</v>
      </c>
      <c r="C677" s="6" t="s">
        <v>1572</v>
      </c>
      <c r="D677" s="6" t="s">
        <v>16</v>
      </c>
      <c r="E677" s="6" t="s">
        <v>26</v>
      </c>
      <c r="F677" s="20">
        <v>160</v>
      </c>
      <c r="G677" s="20">
        <v>68</v>
      </c>
      <c r="H677" s="21">
        <v>46251</v>
      </c>
      <c r="I677" s="6" t="s">
        <v>170</v>
      </c>
      <c r="J677" s="19" t="s">
        <v>479</v>
      </c>
      <c r="K677" s="32" t="s">
        <v>19</v>
      </c>
      <c r="L677" t="s">
        <v>19</v>
      </c>
      <c r="AA677">
        <f t="shared" si="10"/>
        <v>160</v>
      </c>
    </row>
    <row r="678" spans="1:27" x14ac:dyDescent="0.25">
      <c r="A678" s="6" t="s">
        <v>1560</v>
      </c>
      <c r="B678" s="6" t="s">
        <v>1573</v>
      </c>
      <c r="C678" s="6" t="s">
        <v>1574</v>
      </c>
      <c r="D678" s="6" t="s">
        <v>16</v>
      </c>
      <c r="E678" s="6" t="s">
        <v>26</v>
      </c>
      <c r="F678" s="20">
        <v>393</v>
      </c>
      <c r="G678" s="20">
        <v>140</v>
      </c>
      <c r="H678" s="21">
        <v>46251</v>
      </c>
      <c r="I678" s="6" t="s">
        <v>170</v>
      </c>
      <c r="J678" s="19" t="s">
        <v>479</v>
      </c>
      <c r="K678" s="32" t="s">
        <v>19</v>
      </c>
      <c r="L678" t="s">
        <v>19</v>
      </c>
      <c r="AA678">
        <f t="shared" si="10"/>
        <v>393</v>
      </c>
    </row>
    <row r="679" spans="1:27" x14ac:dyDescent="0.25">
      <c r="A679" s="6" t="s">
        <v>1560</v>
      </c>
      <c r="B679" s="6" t="s">
        <v>1575</v>
      </c>
      <c r="C679" s="6" t="s">
        <v>1576</v>
      </c>
      <c r="D679" s="6" t="s">
        <v>16</v>
      </c>
      <c r="E679" s="6" t="s">
        <v>26</v>
      </c>
      <c r="F679" s="20">
        <v>288</v>
      </c>
      <c r="G679" s="20">
        <v>154</v>
      </c>
      <c r="H679" s="21">
        <v>46251</v>
      </c>
      <c r="I679" s="6" t="s">
        <v>170</v>
      </c>
      <c r="J679" s="19" t="s">
        <v>479</v>
      </c>
      <c r="K679" s="32" t="s">
        <v>19</v>
      </c>
      <c r="L679" t="s">
        <v>19</v>
      </c>
      <c r="AA679">
        <f t="shared" si="10"/>
        <v>288</v>
      </c>
    </row>
    <row r="680" spans="1:27" x14ac:dyDescent="0.25">
      <c r="A680" s="6" t="s">
        <v>1560</v>
      </c>
      <c r="B680" s="6" t="s">
        <v>1577</v>
      </c>
      <c r="C680" s="6" t="s">
        <v>1578</v>
      </c>
      <c r="D680" s="6" t="s">
        <v>16</v>
      </c>
      <c r="E680" s="6" t="s">
        <v>26</v>
      </c>
      <c r="F680" s="20">
        <v>50</v>
      </c>
      <c r="G680" s="20">
        <v>19</v>
      </c>
      <c r="H680" s="21">
        <v>46251</v>
      </c>
      <c r="I680" s="6" t="s">
        <v>170</v>
      </c>
      <c r="J680" s="19" t="s">
        <v>234</v>
      </c>
      <c r="K680" s="32" t="s">
        <v>19</v>
      </c>
      <c r="L680" t="s">
        <v>19</v>
      </c>
      <c r="AA680">
        <f t="shared" si="10"/>
        <v>50</v>
      </c>
    </row>
    <row r="681" spans="1:27" x14ac:dyDescent="0.25">
      <c r="A681" s="6" t="s">
        <v>1560</v>
      </c>
      <c r="B681" s="6" t="s">
        <v>1579</v>
      </c>
      <c r="C681" s="6" t="s">
        <v>1580</v>
      </c>
      <c r="D681" s="6" t="s">
        <v>16</v>
      </c>
      <c r="E681" s="6" t="s">
        <v>26</v>
      </c>
      <c r="F681" s="20">
        <v>69</v>
      </c>
      <c r="G681" s="20">
        <v>22</v>
      </c>
      <c r="H681" s="21">
        <v>46246</v>
      </c>
      <c r="I681" s="6" t="s">
        <v>170</v>
      </c>
      <c r="J681" s="19" t="s">
        <v>1581</v>
      </c>
      <c r="K681" s="32" t="s">
        <v>19</v>
      </c>
      <c r="AA681">
        <f t="shared" si="10"/>
        <v>69</v>
      </c>
    </row>
    <row r="682" spans="1:27" x14ac:dyDescent="0.25">
      <c r="A682" s="6" t="s">
        <v>1560</v>
      </c>
      <c r="B682" s="6" t="s">
        <v>1582</v>
      </c>
      <c r="C682" s="6" t="s">
        <v>1583</v>
      </c>
      <c r="D682" s="6" t="s">
        <v>16</v>
      </c>
      <c r="E682" s="6" t="s">
        <v>26</v>
      </c>
      <c r="F682" s="20">
        <v>69</v>
      </c>
      <c r="G682" s="20">
        <v>34</v>
      </c>
      <c r="H682" s="21">
        <v>46251</v>
      </c>
      <c r="K682" s="32" t="s">
        <v>19</v>
      </c>
      <c r="L682" t="s">
        <v>19</v>
      </c>
      <c r="AA682">
        <f t="shared" si="10"/>
        <v>0</v>
      </c>
    </row>
    <row r="683" spans="1:27" x14ac:dyDescent="0.25">
      <c r="A683" s="6" t="s">
        <v>1560</v>
      </c>
      <c r="B683" s="6" t="s">
        <v>1584</v>
      </c>
      <c r="C683" s="6" t="s">
        <v>1585</v>
      </c>
      <c r="D683" s="6" t="s">
        <v>16</v>
      </c>
      <c r="E683" s="6" t="s">
        <v>26</v>
      </c>
      <c r="F683" s="20">
        <v>111</v>
      </c>
      <c r="G683" s="20">
        <v>36</v>
      </c>
      <c r="H683" s="21">
        <v>46251</v>
      </c>
      <c r="I683" s="6" t="s">
        <v>170</v>
      </c>
      <c r="J683" s="19" t="s">
        <v>479</v>
      </c>
      <c r="K683" s="32" t="s">
        <v>19</v>
      </c>
      <c r="L683" t="s">
        <v>19</v>
      </c>
      <c r="AA683">
        <f t="shared" si="10"/>
        <v>111</v>
      </c>
    </row>
    <row r="684" spans="1:27" x14ac:dyDescent="0.25">
      <c r="A684" s="6" t="s">
        <v>1560</v>
      </c>
      <c r="B684" s="6" t="s">
        <v>1586</v>
      </c>
      <c r="C684" s="6" t="s">
        <v>1587</v>
      </c>
      <c r="D684" s="6" t="s">
        <v>16</v>
      </c>
      <c r="E684" s="6" t="s">
        <v>26</v>
      </c>
      <c r="F684" s="20">
        <v>59</v>
      </c>
      <c r="G684" s="20">
        <v>23</v>
      </c>
      <c r="H684" s="21">
        <v>46251</v>
      </c>
      <c r="I684" s="19" t="s">
        <v>121</v>
      </c>
      <c r="J684" s="19" t="s">
        <v>1310</v>
      </c>
      <c r="K684" s="32" t="s">
        <v>19</v>
      </c>
      <c r="L684" t="s">
        <v>19</v>
      </c>
      <c r="AA684">
        <f t="shared" si="10"/>
        <v>0</v>
      </c>
    </row>
    <row r="685" spans="1:27" x14ac:dyDescent="0.25">
      <c r="A685" s="6" t="s">
        <v>1560</v>
      </c>
      <c r="B685" s="6" t="s">
        <v>1588</v>
      </c>
      <c r="C685" s="6" t="s">
        <v>1589</v>
      </c>
      <c r="D685" s="6" t="s">
        <v>16</v>
      </c>
      <c r="E685" s="6" t="s">
        <v>26</v>
      </c>
      <c r="F685" s="20">
        <v>43</v>
      </c>
      <c r="G685" s="20">
        <v>25</v>
      </c>
      <c r="H685" s="21">
        <v>46251</v>
      </c>
      <c r="I685" s="19" t="s">
        <v>121</v>
      </c>
      <c r="J685" s="19" t="s">
        <v>1310</v>
      </c>
      <c r="K685" s="32" t="s">
        <v>19</v>
      </c>
      <c r="L685" t="s">
        <v>19</v>
      </c>
      <c r="AA685">
        <f t="shared" si="10"/>
        <v>0</v>
      </c>
    </row>
    <row r="686" spans="1:27" x14ac:dyDescent="0.25">
      <c r="A686" s="6" t="s">
        <v>1560</v>
      </c>
      <c r="B686" s="6" t="s">
        <v>1590</v>
      </c>
      <c r="C686" s="6" t="s">
        <v>1591</v>
      </c>
      <c r="D686" s="6" t="s">
        <v>16</v>
      </c>
      <c r="E686" s="6" t="s">
        <v>26</v>
      </c>
      <c r="F686" s="20">
        <v>306</v>
      </c>
      <c r="G686" s="20">
        <v>94</v>
      </c>
      <c r="H686" s="21">
        <v>46251</v>
      </c>
      <c r="I686" s="6" t="s">
        <v>170</v>
      </c>
      <c r="J686" s="19" t="s">
        <v>479</v>
      </c>
      <c r="K686" s="32" t="s">
        <v>19</v>
      </c>
      <c r="L686" t="s">
        <v>19</v>
      </c>
      <c r="AA686">
        <f t="shared" si="10"/>
        <v>306</v>
      </c>
    </row>
    <row r="687" spans="1:27" x14ac:dyDescent="0.25">
      <c r="A687" s="6" t="s">
        <v>1560</v>
      </c>
      <c r="B687" s="6" t="s">
        <v>1592</v>
      </c>
      <c r="C687" s="6" t="s">
        <v>1593</v>
      </c>
      <c r="D687" s="6" t="s">
        <v>16</v>
      </c>
      <c r="E687" s="6" t="s">
        <v>26</v>
      </c>
      <c r="F687" s="20">
        <v>318</v>
      </c>
      <c r="G687" s="20">
        <v>126</v>
      </c>
      <c r="H687" s="21">
        <v>46251</v>
      </c>
      <c r="I687" s="6" t="s">
        <v>170</v>
      </c>
      <c r="J687" s="19" t="s">
        <v>479</v>
      </c>
      <c r="K687" s="32" t="s">
        <v>19</v>
      </c>
      <c r="L687" t="s">
        <v>19</v>
      </c>
      <c r="AA687">
        <f t="shared" si="10"/>
        <v>318</v>
      </c>
    </row>
    <row r="688" spans="1:27" x14ac:dyDescent="0.25">
      <c r="A688" s="6" t="s">
        <v>1560</v>
      </c>
      <c r="B688" s="6" t="s">
        <v>1594</v>
      </c>
      <c r="C688" s="6" t="s">
        <v>1595</v>
      </c>
      <c r="D688" s="6" t="s">
        <v>16</v>
      </c>
      <c r="E688" s="6" t="s">
        <v>26</v>
      </c>
      <c r="F688" s="20">
        <v>72</v>
      </c>
      <c r="G688" s="20">
        <v>30</v>
      </c>
      <c r="H688" s="21">
        <v>46251</v>
      </c>
      <c r="I688" s="19" t="s">
        <v>121</v>
      </c>
      <c r="J688" s="19" t="s">
        <v>1310</v>
      </c>
      <c r="K688" s="32" t="s">
        <v>19</v>
      </c>
      <c r="L688" t="s">
        <v>19</v>
      </c>
      <c r="AA688">
        <f t="shared" si="10"/>
        <v>0</v>
      </c>
    </row>
    <row r="689" spans="1:27" x14ac:dyDescent="0.25">
      <c r="A689" s="6" t="s">
        <v>1560</v>
      </c>
      <c r="B689" s="6" t="s">
        <v>1596</v>
      </c>
      <c r="C689" s="6" t="s">
        <v>1597</v>
      </c>
      <c r="D689" s="6" t="s">
        <v>16</v>
      </c>
      <c r="E689" s="6" t="s">
        <v>26</v>
      </c>
      <c r="F689" s="20">
        <v>25</v>
      </c>
      <c r="G689" s="20">
        <v>13</v>
      </c>
      <c r="H689" s="21">
        <v>46251</v>
      </c>
      <c r="I689" s="19" t="s">
        <v>121</v>
      </c>
      <c r="J689" s="19" t="s">
        <v>1310</v>
      </c>
      <c r="K689" s="32" t="s">
        <v>19</v>
      </c>
      <c r="L689" t="s">
        <v>19</v>
      </c>
      <c r="AA689">
        <f t="shared" si="10"/>
        <v>0</v>
      </c>
    </row>
    <row r="690" spans="1:27" x14ac:dyDescent="0.25">
      <c r="A690" s="6" t="s">
        <v>1560</v>
      </c>
      <c r="B690" s="6" t="s">
        <v>1598</v>
      </c>
      <c r="C690" s="6" t="s">
        <v>1599</v>
      </c>
      <c r="D690" s="6" t="s">
        <v>16</v>
      </c>
      <c r="E690" s="6" t="s">
        <v>26</v>
      </c>
      <c r="F690" s="20">
        <v>34</v>
      </c>
      <c r="G690" s="20">
        <v>17</v>
      </c>
      <c r="H690" s="21">
        <v>46245</v>
      </c>
      <c r="I690" s="6" t="s">
        <v>170</v>
      </c>
      <c r="K690" s="32" t="s">
        <v>19</v>
      </c>
      <c r="AA690">
        <f t="shared" si="10"/>
        <v>34</v>
      </c>
    </row>
    <row r="691" spans="1:27" x14ac:dyDescent="0.25">
      <c r="A691" s="6" t="s">
        <v>1560</v>
      </c>
      <c r="B691" s="6" t="s">
        <v>1600</v>
      </c>
      <c r="C691" s="6" t="s">
        <v>1601</v>
      </c>
      <c r="D691" s="6" t="s">
        <v>16</v>
      </c>
      <c r="E691" s="6" t="s">
        <v>26</v>
      </c>
      <c r="F691" s="20">
        <v>138</v>
      </c>
      <c r="G691" s="20">
        <v>50</v>
      </c>
      <c r="H691" s="21">
        <v>46251</v>
      </c>
      <c r="I691" s="6" t="s">
        <v>170</v>
      </c>
      <c r="J691" s="19" t="s">
        <v>1602</v>
      </c>
      <c r="K691" s="32" t="s">
        <v>19</v>
      </c>
      <c r="L691" t="s">
        <v>19</v>
      </c>
      <c r="AA691">
        <f t="shared" si="10"/>
        <v>138</v>
      </c>
    </row>
    <row r="692" spans="1:27" x14ac:dyDescent="0.25">
      <c r="A692" s="6" t="s">
        <v>1560</v>
      </c>
      <c r="B692" s="6" t="s">
        <v>1603</v>
      </c>
      <c r="C692" s="6" t="s">
        <v>1604</v>
      </c>
      <c r="D692" s="6" t="s">
        <v>16</v>
      </c>
      <c r="E692" s="6" t="s">
        <v>26</v>
      </c>
      <c r="F692" s="20">
        <v>70</v>
      </c>
      <c r="G692" s="20">
        <v>49</v>
      </c>
      <c r="H692" s="21">
        <v>46254</v>
      </c>
      <c r="J692" s="19" t="s">
        <v>1382</v>
      </c>
      <c r="K692" s="32" t="s">
        <v>30</v>
      </c>
      <c r="AA692">
        <f t="shared" si="10"/>
        <v>0</v>
      </c>
    </row>
    <row r="693" spans="1:27" x14ac:dyDescent="0.25">
      <c r="A693" s="6" t="s">
        <v>1560</v>
      </c>
      <c r="B693" s="6" t="s">
        <v>1605</v>
      </c>
      <c r="C693" s="6" t="s">
        <v>1606</v>
      </c>
      <c r="D693" s="6" t="s">
        <v>16</v>
      </c>
      <c r="E693" s="6" t="s">
        <v>26</v>
      </c>
      <c r="F693" s="20">
        <v>201</v>
      </c>
      <c r="G693" s="20">
        <v>65</v>
      </c>
      <c r="H693" s="21">
        <v>46251</v>
      </c>
      <c r="I693" s="6" t="s">
        <v>170</v>
      </c>
      <c r="J693" s="19" t="s">
        <v>479</v>
      </c>
      <c r="K693" s="32" t="s">
        <v>19</v>
      </c>
      <c r="L693" t="s">
        <v>19</v>
      </c>
      <c r="AA693">
        <f t="shared" si="10"/>
        <v>201</v>
      </c>
    </row>
    <row r="694" spans="1:27" x14ac:dyDescent="0.25">
      <c r="A694" s="6" t="s">
        <v>1560</v>
      </c>
      <c r="B694" s="6" t="s">
        <v>1607</v>
      </c>
      <c r="C694" s="6" t="s">
        <v>1608</v>
      </c>
      <c r="D694" s="6" t="s">
        <v>16</v>
      </c>
      <c r="E694" s="6" t="s">
        <v>26</v>
      </c>
      <c r="F694" s="20">
        <v>90</v>
      </c>
      <c r="G694" s="20">
        <v>30</v>
      </c>
      <c r="H694" s="21">
        <v>46251</v>
      </c>
      <c r="I694" s="19" t="s">
        <v>121</v>
      </c>
      <c r="J694" s="19" t="s">
        <v>1310</v>
      </c>
      <c r="K694" s="32" t="s">
        <v>19</v>
      </c>
      <c r="L694" t="s">
        <v>19</v>
      </c>
      <c r="AA694">
        <f t="shared" si="10"/>
        <v>0</v>
      </c>
    </row>
    <row r="695" spans="1:27" x14ac:dyDescent="0.25">
      <c r="A695" s="6" t="s">
        <v>1560</v>
      </c>
      <c r="B695" s="6" t="s">
        <v>1609</v>
      </c>
      <c r="C695" s="6" t="s">
        <v>1610</v>
      </c>
      <c r="D695" s="6" t="s">
        <v>16</v>
      </c>
      <c r="E695" s="6" t="s">
        <v>26</v>
      </c>
      <c r="F695" s="20">
        <v>264</v>
      </c>
      <c r="G695" s="20">
        <v>92</v>
      </c>
      <c r="H695" s="21">
        <v>46251</v>
      </c>
      <c r="I695" s="6" t="s">
        <v>170</v>
      </c>
      <c r="J695" s="19" t="s">
        <v>479</v>
      </c>
      <c r="K695" s="32" t="s">
        <v>19</v>
      </c>
      <c r="L695" t="s">
        <v>19</v>
      </c>
      <c r="AA695">
        <f t="shared" si="10"/>
        <v>264</v>
      </c>
    </row>
    <row r="696" spans="1:27" x14ac:dyDescent="0.25">
      <c r="A696" s="6" t="s">
        <v>1560</v>
      </c>
      <c r="B696" s="6" t="s">
        <v>1611</v>
      </c>
      <c r="C696" s="6" t="s">
        <v>1612</v>
      </c>
      <c r="D696" s="6" t="s">
        <v>16</v>
      </c>
      <c r="E696" s="6" t="s">
        <v>26</v>
      </c>
      <c r="F696" s="20">
        <v>100</v>
      </c>
      <c r="G696" s="20">
        <v>48</v>
      </c>
      <c r="H696" s="21">
        <v>46238</v>
      </c>
      <c r="I696" s="6" t="s">
        <v>252</v>
      </c>
      <c r="K696" s="32" t="s">
        <v>19</v>
      </c>
      <c r="AA696">
        <f t="shared" si="10"/>
        <v>100</v>
      </c>
    </row>
    <row r="697" spans="1:27" x14ac:dyDescent="0.25">
      <c r="A697" s="6" t="s">
        <v>1560</v>
      </c>
      <c r="B697" s="6" t="s">
        <v>1613</v>
      </c>
      <c r="C697" s="6" t="s">
        <v>1614</v>
      </c>
      <c r="D697" s="6" t="s">
        <v>16</v>
      </c>
      <c r="E697" s="6" t="s">
        <v>26</v>
      </c>
      <c r="F697" s="20">
        <v>98</v>
      </c>
      <c r="G697" s="20">
        <v>49</v>
      </c>
      <c r="H697" s="21">
        <v>46254</v>
      </c>
      <c r="J697" s="19" t="s">
        <v>1382</v>
      </c>
      <c r="K697" s="32" t="s">
        <v>30</v>
      </c>
      <c r="AA697">
        <f t="shared" si="10"/>
        <v>0</v>
      </c>
    </row>
    <row r="698" spans="1:27" x14ac:dyDescent="0.25">
      <c r="A698" s="6" t="s">
        <v>1560</v>
      </c>
      <c r="B698" s="6" t="s">
        <v>1615</v>
      </c>
      <c r="C698" s="6" t="s">
        <v>1616</v>
      </c>
      <c r="D698" s="6" t="s">
        <v>16</v>
      </c>
      <c r="E698" s="6" t="s">
        <v>26</v>
      </c>
      <c r="F698" s="20">
        <v>68</v>
      </c>
      <c r="G698" s="20">
        <v>27</v>
      </c>
      <c r="H698" s="21">
        <v>46251</v>
      </c>
      <c r="I698" s="6" t="s">
        <v>170</v>
      </c>
      <c r="J698" s="19" t="s">
        <v>1602</v>
      </c>
      <c r="K698" s="32" t="s">
        <v>19</v>
      </c>
      <c r="L698" t="s">
        <v>19</v>
      </c>
      <c r="AA698">
        <f t="shared" si="10"/>
        <v>68</v>
      </c>
    </row>
    <row r="699" spans="1:27" x14ac:dyDescent="0.25">
      <c r="A699" s="6" t="s">
        <v>1560</v>
      </c>
      <c r="B699" s="6" t="s">
        <v>1617</v>
      </c>
      <c r="C699" s="6" t="s">
        <v>1618</v>
      </c>
      <c r="D699" s="6" t="s">
        <v>16</v>
      </c>
      <c r="E699" s="6" t="s">
        <v>26</v>
      </c>
      <c r="F699" s="20">
        <v>75</v>
      </c>
      <c r="G699" s="20">
        <v>37</v>
      </c>
      <c r="H699" s="21">
        <v>46255</v>
      </c>
      <c r="J699" s="19" t="s">
        <v>23</v>
      </c>
      <c r="K699" s="32" t="s">
        <v>19</v>
      </c>
      <c r="L699" t="s">
        <v>19</v>
      </c>
      <c r="M699" t="s">
        <v>19</v>
      </c>
      <c r="AA699">
        <f t="shared" si="10"/>
        <v>0</v>
      </c>
    </row>
    <row r="700" spans="1:27" x14ac:dyDescent="0.25">
      <c r="A700" s="6" t="s">
        <v>1560</v>
      </c>
      <c r="B700" s="6" t="s">
        <v>1619</v>
      </c>
      <c r="C700" s="6" t="s">
        <v>1620</v>
      </c>
      <c r="D700" s="6" t="s">
        <v>16</v>
      </c>
      <c r="E700" s="6" t="s">
        <v>26</v>
      </c>
      <c r="F700" s="20">
        <v>480</v>
      </c>
      <c r="G700" s="20">
        <v>166</v>
      </c>
      <c r="H700" s="21">
        <v>46251</v>
      </c>
      <c r="I700" s="6" t="s">
        <v>170</v>
      </c>
      <c r="J700" s="19" t="s">
        <v>479</v>
      </c>
      <c r="K700" s="32" t="s">
        <v>19</v>
      </c>
      <c r="L700" t="s">
        <v>19</v>
      </c>
      <c r="AA700">
        <f t="shared" si="10"/>
        <v>480</v>
      </c>
    </row>
    <row r="701" spans="1:27" x14ac:dyDescent="0.25">
      <c r="A701" s="6" t="s">
        <v>1560</v>
      </c>
      <c r="B701" s="6" t="s">
        <v>1621</v>
      </c>
      <c r="C701" s="6" t="s">
        <v>1622</v>
      </c>
      <c r="D701" s="6" t="s">
        <v>16</v>
      </c>
      <c r="E701" s="6" t="s">
        <v>26</v>
      </c>
      <c r="F701" s="20">
        <v>28</v>
      </c>
      <c r="G701" s="20">
        <v>26</v>
      </c>
      <c r="H701" s="21">
        <v>46233</v>
      </c>
      <c r="J701" s="19" t="s">
        <v>18</v>
      </c>
      <c r="K701" s="32" t="s">
        <v>19</v>
      </c>
      <c r="M701" s="11"/>
      <c r="AA701">
        <f t="shared" si="10"/>
        <v>0</v>
      </c>
    </row>
    <row r="702" spans="1:27" x14ac:dyDescent="0.25">
      <c r="A702" s="6" t="s">
        <v>1560</v>
      </c>
      <c r="B702" s="6" t="s">
        <v>1623</v>
      </c>
      <c r="C702" s="6" t="s">
        <v>1624</v>
      </c>
      <c r="D702" s="6" t="s">
        <v>16</v>
      </c>
      <c r="E702" s="6" t="s">
        <v>26</v>
      </c>
      <c r="F702" s="20">
        <v>129</v>
      </c>
      <c r="G702" s="20">
        <v>46</v>
      </c>
      <c r="H702" s="21">
        <v>46251</v>
      </c>
      <c r="I702" s="6" t="s">
        <v>170</v>
      </c>
      <c r="J702" s="19" t="s">
        <v>479</v>
      </c>
      <c r="K702" s="32" t="s">
        <v>19</v>
      </c>
      <c r="L702" t="s">
        <v>19</v>
      </c>
      <c r="AA702">
        <f t="shared" si="10"/>
        <v>129</v>
      </c>
    </row>
    <row r="703" spans="1:27" x14ac:dyDescent="0.25">
      <c r="A703" s="6" t="s">
        <v>1560</v>
      </c>
      <c r="B703" s="6" t="s">
        <v>1625</v>
      </c>
      <c r="C703" s="6" t="s">
        <v>1626</v>
      </c>
      <c r="D703" s="6" t="s">
        <v>16</v>
      </c>
      <c r="E703" s="6" t="s">
        <v>26</v>
      </c>
      <c r="F703" s="20">
        <v>421</v>
      </c>
      <c r="G703" s="20">
        <v>170</v>
      </c>
      <c r="H703" s="21">
        <v>46233</v>
      </c>
      <c r="I703" s="19" t="s">
        <v>121</v>
      </c>
      <c r="J703" s="19" t="s">
        <v>1310</v>
      </c>
      <c r="K703" s="32" t="s">
        <v>19</v>
      </c>
      <c r="AA703">
        <f t="shared" si="10"/>
        <v>0</v>
      </c>
    </row>
    <row r="704" spans="1:27" x14ac:dyDescent="0.25">
      <c r="A704" s="6" t="s">
        <v>1560</v>
      </c>
      <c r="B704" s="6" t="s">
        <v>1627</v>
      </c>
      <c r="C704" s="6" t="s">
        <v>1628</v>
      </c>
      <c r="D704" s="6" t="s">
        <v>16</v>
      </c>
      <c r="E704" s="6" t="s">
        <v>26</v>
      </c>
      <c r="F704" s="20">
        <v>30</v>
      </c>
      <c r="G704" s="20">
        <v>15</v>
      </c>
      <c r="H704" s="21">
        <v>46251</v>
      </c>
      <c r="I704" s="19" t="s">
        <v>121</v>
      </c>
      <c r="J704" s="19" t="s">
        <v>1310</v>
      </c>
      <c r="K704" s="32" t="s">
        <v>19</v>
      </c>
      <c r="L704" t="s">
        <v>19</v>
      </c>
      <c r="AA704">
        <f t="shared" si="10"/>
        <v>0</v>
      </c>
    </row>
    <row r="705" spans="1:27" x14ac:dyDescent="0.25">
      <c r="A705" s="6" t="s">
        <v>1560</v>
      </c>
      <c r="B705" s="6" t="s">
        <v>1629</v>
      </c>
      <c r="C705" s="6" t="s">
        <v>1630</v>
      </c>
      <c r="D705" s="6" t="s">
        <v>16</v>
      </c>
      <c r="E705" s="6" t="s">
        <v>26</v>
      </c>
      <c r="F705" s="20">
        <v>68</v>
      </c>
      <c r="G705" s="20">
        <v>34</v>
      </c>
      <c r="H705" s="21">
        <v>46252</v>
      </c>
      <c r="I705" s="6" t="s">
        <v>170</v>
      </c>
      <c r="J705" s="19" t="s">
        <v>541</v>
      </c>
      <c r="K705" s="32" t="s">
        <v>19</v>
      </c>
      <c r="L705" t="s">
        <v>19</v>
      </c>
      <c r="AA705">
        <f t="shared" si="10"/>
        <v>68</v>
      </c>
    </row>
    <row r="706" spans="1:27" x14ac:dyDescent="0.25">
      <c r="A706" s="6" t="s">
        <v>1560</v>
      </c>
      <c r="B706" s="6" t="s">
        <v>1631</v>
      </c>
      <c r="C706" s="6" t="s">
        <v>1632</v>
      </c>
      <c r="D706" s="6" t="s">
        <v>16</v>
      </c>
      <c r="E706" s="6" t="s">
        <v>26</v>
      </c>
      <c r="F706" s="20">
        <v>35</v>
      </c>
      <c r="G706" s="20">
        <v>16</v>
      </c>
      <c r="H706" s="21">
        <v>46251</v>
      </c>
      <c r="I706" s="19" t="s">
        <v>121</v>
      </c>
      <c r="J706" s="19" t="s">
        <v>1310</v>
      </c>
      <c r="K706" s="32" t="s">
        <v>19</v>
      </c>
      <c r="L706" t="s">
        <v>19</v>
      </c>
      <c r="AA706">
        <f t="shared" ref="AA706:AA769" si="11">IF(OR($I706="Voluntary", $I706="Mandatory"), $F706, 0)</f>
        <v>0</v>
      </c>
    </row>
    <row r="707" spans="1:27" x14ac:dyDescent="0.25">
      <c r="A707" s="6" t="s">
        <v>1560</v>
      </c>
      <c r="B707" s="6" t="s">
        <v>1633</v>
      </c>
      <c r="C707" s="6" t="s">
        <v>1634</v>
      </c>
      <c r="D707" s="6" t="s">
        <v>16</v>
      </c>
      <c r="E707" s="6" t="s">
        <v>26</v>
      </c>
      <c r="F707" s="20">
        <v>200</v>
      </c>
      <c r="G707" s="20">
        <v>82</v>
      </c>
      <c r="H707" s="21">
        <v>46251</v>
      </c>
      <c r="I707" s="6" t="s">
        <v>170</v>
      </c>
      <c r="J707" s="19" t="s">
        <v>479</v>
      </c>
      <c r="K707" s="32" t="s">
        <v>19</v>
      </c>
      <c r="L707" t="s">
        <v>19</v>
      </c>
      <c r="AA707">
        <f t="shared" si="11"/>
        <v>200</v>
      </c>
    </row>
    <row r="708" spans="1:27" x14ac:dyDescent="0.25">
      <c r="A708" s="6" t="s">
        <v>1560</v>
      </c>
      <c r="B708" s="6" t="s">
        <v>1635</v>
      </c>
      <c r="C708" s="6" t="s">
        <v>1636</v>
      </c>
      <c r="D708" s="6" t="s">
        <v>16</v>
      </c>
      <c r="E708" s="6" t="s">
        <v>26</v>
      </c>
      <c r="F708" s="20">
        <v>75</v>
      </c>
      <c r="G708" s="20">
        <v>27</v>
      </c>
      <c r="H708" s="21">
        <v>46251</v>
      </c>
      <c r="I708" s="6" t="s">
        <v>170</v>
      </c>
      <c r="J708" s="19" t="s">
        <v>479</v>
      </c>
      <c r="K708" s="32" t="s">
        <v>19</v>
      </c>
      <c r="L708" t="s">
        <v>19</v>
      </c>
      <c r="AA708">
        <f t="shared" si="11"/>
        <v>75</v>
      </c>
    </row>
    <row r="709" spans="1:27" x14ac:dyDescent="0.25">
      <c r="A709" s="6" t="s">
        <v>1560</v>
      </c>
      <c r="B709" s="6" t="s">
        <v>1637</v>
      </c>
      <c r="C709" s="6" t="s">
        <v>1638</v>
      </c>
      <c r="D709" s="6" t="s">
        <v>16</v>
      </c>
      <c r="E709" s="6" t="s">
        <v>26</v>
      </c>
      <c r="F709" s="20">
        <v>25</v>
      </c>
      <c r="G709" s="20">
        <v>8</v>
      </c>
      <c r="H709" s="21">
        <v>46251</v>
      </c>
      <c r="I709" s="6" t="s">
        <v>170</v>
      </c>
      <c r="J709" s="19" t="s">
        <v>479</v>
      </c>
      <c r="K709" s="32" t="s">
        <v>19</v>
      </c>
      <c r="L709" t="s">
        <v>19</v>
      </c>
      <c r="AA709">
        <f t="shared" si="11"/>
        <v>25</v>
      </c>
    </row>
    <row r="710" spans="1:27" ht="45" x14ac:dyDescent="0.25">
      <c r="A710" s="6" t="s">
        <v>1639</v>
      </c>
      <c r="B710" s="6" t="s">
        <v>1640</v>
      </c>
      <c r="C710" s="6" t="s">
        <v>1641</v>
      </c>
      <c r="D710" s="6" t="s">
        <v>16</v>
      </c>
      <c r="E710" s="6" t="s">
        <v>29</v>
      </c>
      <c r="F710" s="20">
        <v>980</v>
      </c>
      <c r="G710" s="20">
        <v>295</v>
      </c>
      <c r="H710" s="21">
        <v>46239</v>
      </c>
      <c r="J710" s="19" t="s">
        <v>1333</v>
      </c>
      <c r="K710" s="33" t="s">
        <v>30</v>
      </c>
      <c r="AA710">
        <f t="shared" si="11"/>
        <v>0</v>
      </c>
    </row>
    <row r="711" spans="1:27" x14ac:dyDescent="0.25">
      <c r="A711" s="6" t="s">
        <v>1639</v>
      </c>
      <c r="B711" s="6" t="s">
        <v>1642</v>
      </c>
      <c r="C711" s="6" t="s">
        <v>1643</v>
      </c>
      <c r="D711" s="6" t="s">
        <v>16</v>
      </c>
      <c r="E711" s="6" t="s">
        <v>26</v>
      </c>
      <c r="F711" s="20">
        <v>379</v>
      </c>
      <c r="G711" s="20">
        <v>136</v>
      </c>
      <c r="H711" s="21">
        <v>46251</v>
      </c>
      <c r="I711" s="6" t="s">
        <v>170</v>
      </c>
      <c r="J711" s="19" t="s">
        <v>479</v>
      </c>
      <c r="K711" s="32" t="s">
        <v>19</v>
      </c>
      <c r="L711" t="s">
        <v>19</v>
      </c>
      <c r="AA711">
        <f t="shared" si="11"/>
        <v>379</v>
      </c>
    </row>
    <row r="712" spans="1:27" x14ac:dyDescent="0.25">
      <c r="A712" s="6" t="s">
        <v>1639</v>
      </c>
      <c r="B712" s="6" t="s">
        <v>1644</v>
      </c>
      <c r="C712" s="6" t="s">
        <v>1645</v>
      </c>
      <c r="D712" s="6" t="s">
        <v>16</v>
      </c>
      <c r="E712" s="6" t="s">
        <v>26</v>
      </c>
      <c r="F712" s="20">
        <v>330</v>
      </c>
      <c r="G712" s="20">
        <v>118</v>
      </c>
      <c r="H712" s="21">
        <v>46251</v>
      </c>
      <c r="I712" s="6" t="s">
        <v>170</v>
      </c>
      <c r="J712" s="19" t="s">
        <v>479</v>
      </c>
      <c r="K712" s="32" t="s">
        <v>19</v>
      </c>
      <c r="L712" t="s">
        <v>19</v>
      </c>
      <c r="AA712">
        <f t="shared" si="11"/>
        <v>330</v>
      </c>
    </row>
    <row r="713" spans="1:27" x14ac:dyDescent="0.25">
      <c r="A713" s="6" t="s">
        <v>1639</v>
      </c>
      <c r="B713" s="6" t="s">
        <v>1646</v>
      </c>
      <c r="C713" s="6" t="s">
        <v>1647</v>
      </c>
      <c r="D713" s="6" t="s">
        <v>16</v>
      </c>
      <c r="E713" s="6" t="s">
        <v>26</v>
      </c>
      <c r="F713" s="20">
        <v>3005</v>
      </c>
      <c r="G713" s="20">
        <v>325</v>
      </c>
      <c r="H713" s="21">
        <v>46251</v>
      </c>
      <c r="I713" s="6" t="s">
        <v>170</v>
      </c>
      <c r="J713" s="19" t="s">
        <v>479</v>
      </c>
      <c r="K713" s="32" t="s">
        <v>19</v>
      </c>
      <c r="AA713">
        <f t="shared" si="11"/>
        <v>3005</v>
      </c>
    </row>
    <row r="714" spans="1:27" x14ac:dyDescent="0.25">
      <c r="A714" s="6" t="s">
        <v>1639</v>
      </c>
      <c r="B714" s="6" t="s">
        <v>1648</v>
      </c>
      <c r="C714" s="6" t="s">
        <v>1649</v>
      </c>
      <c r="D714" s="6" t="s">
        <v>16</v>
      </c>
      <c r="E714" s="6" t="s">
        <v>26</v>
      </c>
      <c r="F714" s="20">
        <v>437</v>
      </c>
      <c r="G714" s="20">
        <v>143</v>
      </c>
      <c r="H714" s="21">
        <v>46190</v>
      </c>
      <c r="I714" s="6" t="s">
        <v>252</v>
      </c>
      <c r="J714" s="19" t="s">
        <v>1650</v>
      </c>
      <c r="K714" s="32" t="s">
        <v>30</v>
      </c>
      <c r="AA714">
        <f t="shared" si="11"/>
        <v>437</v>
      </c>
    </row>
    <row r="715" spans="1:27" x14ac:dyDescent="0.25">
      <c r="A715" s="6" t="s">
        <v>1651</v>
      </c>
      <c r="B715" s="6" t="s">
        <v>1652</v>
      </c>
      <c r="C715" s="6" t="s">
        <v>1653</v>
      </c>
      <c r="D715" s="6" t="s">
        <v>16</v>
      </c>
      <c r="E715" s="6" t="s">
        <v>26</v>
      </c>
      <c r="F715" s="20">
        <v>68</v>
      </c>
      <c r="G715" s="20">
        <v>26</v>
      </c>
      <c r="H715" s="21">
        <v>46251</v>
      </c>
      <c r="I715" s="6" t="s">
        <v>170</v>
      </c>
      <c r="J715" s="19" t="s">
        <v>479</v>
      </c>
      <c r="K715" s="32" t="s">
        <v>19</v>
      </c>
      <c r="L715" t="s">
        <v>19</v>
      </c>
      <c r="AA715">
        <f t="shared" si="11"/>
        <v>68</v>
      </c>
    </row>
    <row r="716" spans="1:27" x14ac:dyDescent="0.25">
      <c r="A716" s="6" t="s">
        <v>1651</v>
      </c>
      <c r="B716" s="6" t="s">
        <v>1654</v>
      </c>
      <c r="C716" s="6" t="s">
        <v>1655</v>
      </c>
      <c r="D716" s="6" t="s">
        <v>16</v>
      </c>
      <c r="E716" s="6" t="s">
        <v>26</v>
      </c>
      <c r="F716" s="20">
        <v>1500</v>
      </c>
      <c r="G716" s="20">
        <v>18</v>
      </c>
      <c r="H716" s="21">
        <v>46255</v>
      </c>
      <c r="J716" s="19" t="s">
        <v>23</v>
      </c>
      <c r="K716" s="32" t="s">
        <v>19</v>
      </c>
      <c r="L716" t="s">
        <v>19</v>
      </c>
      <c r="M716" t="s">
        <v>19</v>
      </c>
      <c r="AA716">
        <f t="shared" si="11"/>
        <v>0</v>
      </c>
    </row>
    <row r="717" spans="1:27" x14ac:dyDescent="0.25">
      <c r="A717" s="6" t="s">
        <v>1651</v>
      </c>
      <c r="B717" s="6" t="s">
        <v>1656</v>
      </c>
      <c r="C717" s="6" t="s">
        <v>1657</v>
      </c>
      <c r="D717" s="6" t="s">
        <v>16</v>
      </c>
      <c r="E717" s="6" t="s">
        <v>26</v>
      </c>
      <c r="F717" s="20">
        <v>77</v>
      </c>
      <c r="G717" s="20">
        <v>8</v>
      </c>
      <c r="H717" s="21">
        <v>46242</v>
      </c>
      <c r="J717" s="19" t="s">
        <v>1010</v>
      </c>
      <c r="K717" s="32" t="s">
        <v>30</v>
      </c>
      <c r="AA717">
        <f t="shared" si="11"/>
        <v>0</v>
      </c>
    </row>
    <row r="718" spans="1:27" x14ac:dyDescent="0.25">
      <c r="A718" s="6" t="s">
        <v>1651</v>
      </c>
      <c r="B718" s="6" t="s">
        <v>1658</v>
      </c>
      <c r="C718" s="6" t="s">
        <v>1659</v>
      </c>
      <c r="D718" s="6" t="s">
        <v>16</v>
      </c>
      <c r="E718" s="6" t="s">
        <v>26</v>
      </c>
      <c r="F718" s="20">
        <v>175</v>
      </c>
      <c r="G718" s="20">
        <v>65</v>
      </c>
      <c r="H718" s="21">
        <v>46251</v>
      </c>
      <c r="I718" s="6" t="s">
        <v>170</v>
      </c>
      <c r="K718" s="32" t="s">
        <v>19</v>
      </c>
      <c r="L718" t="s">
        <v>363</v>
      </c>
      <c r="AA718">
        <f t="shared" si="11"/>
        <v>175</v>
      </c>
    </row>
    <row r="719" spans="1:27" x14ac:dyDescent="0.25">
      <c r="A719" s="6" t="s">
        <v>1651</v>
      </c>
      <c r="B719" s="6" t="s">
        <v>1660</v>
      </c>
      <c r="C719" s="6" t="s">
        <v>1661</v>
      </c>
      <c r="D719" s="6" t="s">
        <v>16</v>
      </c>
      <c r="E719" s="6" t="s">
        <v>26</v>
      </c>
      <c r="F719" s="20">
        <v>28</v>
      </c>
      <c r="G719" s="20">
        <v>11</v>
      </c>
      <c r="H719" s="21">
        <v>46251</v>
      </c>
      <c r="I719" s="6" t="s">
        <v>170</v>
      </c>
      <c r="J719" s="19" t="s">
        <v>479</v>
      </c>
      <c r="K719" s="32" t="s">
        <v>19</v>
      </c>
      <c r="L719" t="s">
        <v>19</v>
      </c>
      <c r="AA719">
        <f t="shared" si="11"/>
        <v>28</v>
      </c>
    </row>
    <row r="720" spans="1:27" x14ac:dyDescent="0.25">
      <c r="A720" s="6" t="s">
        <v>1651</v>
      </c>
      <c r="B720" s="6" t="s">
        <v>1662</v>
      </c>
      <c r="C720" s="6" t="s">
        <v>1663</v>
      </c>
      <c r="D720" s="6" t="s">
        <v>16</v>
      </c>
      <c r="E720" s="6" t="s">
        <v>26</v>
      </c>
      <c r="F720" s="20">
        <v>45</v>
      </c>
      <c r="G720" s="20">
        <v>18</v>
      </c>
      <c r="H720" s="21">
        <v>46251</v>
      </c>
      <c r="I720" s="6" t="s">
        <v>170</v>
      </c>
      <c r="J720" s="19" t="s">
        <v>479</v>
      </c>
      <c r="K720" s="32" t="s">
        <v>19</v>
      </c>
      <c r="L720" t="s">
        <v>19</v>
      </c>
      <c r="AA720">
        <f t="shared" si="11"/>
        <v>45</v>
      </c>
    </row>
    <row r="721" spans="1:27" x14ac:dyDescent="0.25">
      <c r="A721" s="6" t="s">
        <v>1651</v>
      </c>
      <c r="B721" s="6" t="s">
        <v>1664</v>
      </c>
      <c r="C721" s="6" t="s">
        <v>1665</v>
      </c>
      <c r="D721" s="6" t="s">
        <v>16</v>
      </c>
      <c r="E721" s="6" t="s">
        <v>26</v>
      </c>
      <c r="F721" s="20">
        <v>1815</v>
      </c>
      <c r="G721" s="20">
        <v>731</v>
      </c>
      <c r="H721" s="21">
        <v>46244</v>
      </c>
      <c r="J721" s="19" t="s">
        <v>1010</v>
      </c>
      <c r="K721" s="32" t="s">
        <v>30</v>
      </c>
      <c r="AA721">
        <f t="shared" si="11"/>
        <v>0</v>
      </c>
    </row>
    <row r="722" spans="1:27" x14ac:dyDescent="0.25">
      <c r="A722" s="6" t="s">
        <v>1666</v>
      </c>
      <c r="B722" s="6" t="s">
        <v>1667</v>
      </c>
      <c r="C722" s="6" t="s">
        <v>1668</v>
      </c>
      <c r="D722" s="6" t="s">
        <v>16</v>
      </c>
      <c r="E722" s="6" t="s">
        <v>26</v>
      </c>
      <c r="F722" s="20">
        <v>33</v>
      </c>
      <c r="G722" s="20">
        <v>10</v>
      </c>
      <c r="H722" s="21">
        <v>46251</v>
      </c>
      <c r="I722" s="19" t="s">
        <v>121</v>
      </c>
      <c r="J722" s="19" t="s">
        <v>1310</v>
      </c>
      <c r="K722" s="32" t="s">
        <v>19</v>
      </c>
      <c r="L722" t="s">
        <v>19</v>
      </c>
      <c r="AA722">
        <f t="shared" si="11"/>
        <v>0</v>
      </c>
    </row>
    <row r="723" spans="1:27" ht="30" x14ac:dyDescent="0.25">
      <c r="A723" s="6" t="s">
        <v>1666</v>
      </c>
      <c r="B723" s="6" t="s">
        <v>1669</v>
      </c>
      <c r="C723" s="6" t="s">
        <v>1670</v>
      </c>
      <c r="D723" s="6" t="s">
        <v>16</v>
      </c>
      <c r="E723" s="6" t="s">
        <v>26</v>
      </c>
      <c r="F723" s="20">
        <v>802</v>
      </c>
      <c r="G723" s="20">
        <v>31</v>
      </c>
      <c r="H723" s="21">
        <v>46255</v>
      </c>
      <c r="I723" s="6" t="s">
        <v>252</v>
      </c>
      <c r="J723" s="19" t="s">
        <v>1671</v>
      </c>
      <c r="K723" s="32" t="s">
        <v>19</v>
      </c>
      <c r="M723" t="s">
        <v>19</v>
      </c>
      <c r="AA723">
        <f t="shared" si="11"/>
        <v>802</v>
      </c>
    </row>
    <row r="724" spans="1:27" x14ac:dyDescent="0.25">
      <c r="A724" s="6" t="s">
        <v>1666</v>
      </c>
      <c r="B724" s="6" t="s">
        <v>1672</v>
      </c>
      <c r="C724" s="6" t="s">
        <v>1673</v>
      </c>
      <c r="D724" s="6" t="s">
        <v>16</v>
      </c>
      <c r="E724" s="6" t="s">
        <v>26</v>
      </c>
      <c r="F724" s="20">
        <v>892</v>
      </c>
      <c r="G724" s="20">
        <v>446</v>
      </c>
      <c r="H724" s="21">
        <v>46251</v>
      </c>
      <c r="I724" s="19" t="s">
        <v>121</v>
      </c>
      <c r="J724" s="19" t="s">
        <v>1310</v>
      </c>
      <c r="K724" s="32" t="s">
        <v>19</v>
      </c>
      <c r="L724" t="s">
        <v>19</v>
      </c>
      <c r="AA724">
        <f t="shared" si="11"/>
        <v>0</v>
      </c>
    </row>
    <row r="725" spans="1:27" x14ac:dyDescent="0.25">
      <c r="A725" s="6" t="s">
        <v>1666</v>
      </c>
      <c r="B725" s="6" t="s">
        <v>1674</v>
      </c>
      <c r="C725" s="6" t="s">
        <v>1675</v>
      </c>
      <c r="D725" s="6" t="s">
        <v>16</v>
      </c>
      <c r="E725" s="6" t="s">
        <v>26</v>
      </c>
      <c r="F725" s="20">
        <v>78</v>
      </c>
      <c r="G725" s="20">
        <v>29</v>
      </c>
      <c r="H725" s="21">
        <v>46251</v>
      </c>
      <c r="I725" s="6" t="s">
        <v>170</v>
      </c>
      <c r="J725" s="19" t="s">
        <v>479</v>
      </c>
      <c r="K725" s="32" t="s">
        <v>19</v>
      </c>
      <c r="L725" t="s">
        <v>19</v>
      </c>
      <c r="AA725">
        <f t="shared" si="11"/>
        <v>78</v>
      </c>
    </row>
    <row r="726" spans="1:27" x14ac:dyDescent="0.25">
      <c r="A726" s="6" t="s">
        <v>1666</v>
      </c>
      <c r="B726" s="6" t="s">
        <v>1676</v>
      </c>
      <c r="C726" s="6" t="s">
        <v>1677</v>
      </c>
      <c r="D726" s="6" t="s">
        <v>16</v>
      </c>
      <c r="E726" s="6" t="s">
        <v>26</v>
      </c>
      <c r="F726" s="20">
        <v>1450</v>
      </c>
      <c r="G726" s="20">
        <v>601</v>
      </c>
      <c r="H726" s="21">
        <v>46251</v>
      </c>
      <c r="I726" s="19" t="s">
        <v>121</v>
      </c>
      <c r="J726" s="19" t="s">
        <v>1310</v>
      </c>
      <c r="K726" s="32" t="s">
        <v>19</v>
      </c>
      <c r="L726" t="s">
        <v>19</v>
      </c>
      <c r="AA726">
        <f t="shared" si="11"/>
        <v>0</v>
      </c>
    </row>
    <row r="727" spans="1:27" x14ac:dyDescent="0.25">
      <c r="A727" s="6" t="s">
        <v>1666</v>
      </c>
      <c r="B727" s="6" t="s">
        <v>1678</v>
      </c>
      <c r="C727" s="6" t="s">
        <v>1679</v>
      </c>
      <c r="D727" s="6" t="s">
        <v>16</v>
      </c>
      <c r="E727" s="6" t="s">
        <v>26</v>
      </c>
      <c r="F727" s="20">
        <v>3875</v>
      </c>
      <c r="G727" s="20">
        <v>2583</v>
      </c>
      <c r="H727" s="21">
        <v>46231</v>
      </c>
      <c r="J727" s="19" t="s">
        <v>18</v>
      </c>
      <c r="K727" s="32" t="s">
        <v>19</v>
      </c>
      <c r="AA727">
        <f t="shared" si="11"/>
        <v>0</v>
      </c>
    </row>
    <row r="728" spans="1:27" x14ac:dyDescent="0.25">
      <c r="A728" s="6" t="s">
        <v>1666</v>
      </c>
      <c r="B728" s="6" t="s">
        <v>1680</v>
      </c>
      <c r="C728" s="6" t="s">
        <v>1681</v>
      </c>
      <c r="D728" s="6" t="s">
        <v>16</v>
      </c>
      <c r="E728" s="6" t="s">
        <v>26</v>
      </c>
      <c r="F728" s="20">
        <v>63</v>
      </c>
      <c r="G728" s="20">
        <v>25</v>
      </c>
      <c r="H728" s="21">
        <v>46251</v>
      </c>
      <c r="I728" s="19" t="s">
        <v>121</v>
      </c>
      <c r="J728" s="19" t="s">
        <v>1310</v>
      </c>
      <c r="K728" s="32" t="s">
        <v>19</v>
      </c>
      <c r="L728" t="s">
        <v>19</v>
      </c>
      <c r="AA728">
        <f t="shared" si="11"/>
        <v>0</v>
      </c>
    </row>
    <row r="729" spans="1:27" x14ac:dyDescent="0.25">
      <c r="A729" s="6" t="s">
        <v>1666</v>
      </c>
      <c r="B729" s="6" t="s">
        <v>1682</v>
      </c>
      <c r="C729" s="6" t="s">
        <v>1683</v>
      </c>
      <c r="D729" s="6" t="s">
        <v>16</v>
      </c>
      <c r="E729" s="6" t="s">
        <v>26</v>
      </c>
      <c r="F729" s="20">
        <v>125</v>
      </c>
      <c r="G729" s="20">
        <v>50</v>
      </c>
      <c r="H729" s="21">
        <v>46251</v>
      </c>
      <c r="I729" s="19" t="s">
        <v>121</v>
      </c>
      <c r="J729" s="19" t="s">
        <v>1310</v>
      </c>
      <c r="K729" s="32" t="s">
        <v>19</v>
      </c>
      <c r="L729" t="s">
        <v>19</v>
      </c>
      <c r="AA729">
        <f t="shared" si="11"/>
        <v>0</v>
      </c>
    </row>
    <row r="730" spans="1:27" x14ac:dyDescent="0.25">
      <c r="A730" s="6" t="s">
        <v>1666</v>
      </c>
      <c r="B730" s="6" t="s">
        <v>1684</v>
      </c>
      <c r="C730" s="6" t="s">
        <v>1685</v>
      </c>
      <c r="D730" s="6" t="s">
        <v>16</v>
      </c>
      <c r="E730" s="6" t="s">
        <v>26</v>
      </c>
      <c r="F730" s="20">
        <v>58</v>
      </c>
      <c r="G730" s="20">
        <v>21</v>
      </c>
      <c r="H730" s="21">
        <v>46251</v>
      </c>
      <c r="I730" s="6" t="s">
        <v>170</v>
      </c>
      <c r="J730" s="19" t="s">
        <v>479</v>
      </c>
      <c r="K730" s="32" t="s">
        <v>19</v>
      </c>
      <c r="L730" t="s">
        <v>19</v>
      </c>
      <c r="AA730">
        <f t="shared" si="11"/>
        <v>58</v>
      </c>
    </row>
    <row r="731" spans="1:27" x14ac:dyDescent="0.25">
      <c r="A731" s="6" t="s">
        <v>1666</v>
      </c>
      <c r="B731" s="6" t="s">
        <v>1686</v>
      </c>
      <c r="C731" s="6" t="s">
        <v>1687</v>
      </c>
      <c r="D731" s="6" t="s">
        <v>16</v>
      </c>
      <c r="E731" s="6" t="s">
        <v>26</v>
      </c>
      <c r="F731" s="20">
        <v>143</v>
      </c>
      <c r="G731" s="20">
        <v>57</v>
      </c>
      <c r="H731" s="21">
        <v>46251</v>
      </c>
      <c r="I731" s="19" t="s">
        <v>121</v>
      </c>
      <c r="J731" s="19" t="s">
        <v>1310</v>
      </c>
      <c r="K731" s="32" t="s">
        <v>19</v>
      </c>
      <c r="L731" t="s">
        <v>19</v>
      </c>
      <c r="AA731">
        <f t="shared" si="11"/>
        <v>0</v>
      </c>
    </row>
    <row r="732" spans="1:27" x14ac:dyDescent="0.25">
      <c r="A732" s="6" t="s">
        <v>1666</v>
      </c>
      <c r="B732" s="6" t="s">
        <v>1688</v>
      </c>
      <c r="C732" s="6" t="s">
        <v>1689</v>
      </c>
      <c r="D732" s="6" t="s">
        <v>16</v>
      </c>
      <c r="E732" s="6" t="s">
        <v>26</v>
      </c>
      <c r="F732" s="20">
        <v>95</v>
      </c>
      <c r="G732" s="20">
        <v>61</v>
      </c>
      <c r="H732" s="21">
        <v>46251</v>
      </c>
      <c r="I732" s="6" t="s">
        <v>170</v>
      </c>
      <c r="J732" s="19" t="s">
        <v>479</v>
      </c>
      <c r="K732" s="32" t="s">
        <v>19</v>
      </c>
      <c r="L732" t="s">
        <v>19</v>
      </c>
      <c r="AA732">
        <f t="shared" si="11"/>
        <v>95</v>
      </c>
    </row>
    <row r="733" spans="1:27" x14ac:dyDescent="0.25">
      <c r="A733" s="6" t="s">
        <v>1666</v>
      </c>
      <c r="B733" s="6" t="s">
        <v>1690</v>
      </c>
      <c r="C733" s="6" t="s">
        <v>1691</v>
      </c>
      <c r="D733" s="6" t="s">
        <v>16</v>
      </c>
      <c r="E733" s="6" t="s">
        <v>26</v>
      </c>
      <c r="F733" s="20">
        <v>198</v>
      </c>
      <c r="G733" s="20">
        <v>75</v>
      </c>
      <c r="H733" s="21">
        <v>46251</v>
      </c>
      <c r="I733" s="6" t="s">
        <v>170</v>
      </c>
      <c r="J733" s="19" t="s">
        <v>479</v>
      </c>
      <c r="K733" s="32" t="s">
        <v>19</v>
      </c>
      <c r="L733" t="s">
        <v>19</v>
      </c>
      <c r="AA733">
        <f t="shared" si="11"/>
        <v>198</v>
      </c>
    </row>
    <row r="734" spans="1:27" ht="30" x14ac:dyDescent="0.25">
      <c r="A734" s="6" t="s">
        <v>1666</v>
      </c>
      <c r="B734" s="6" t="s">
        <v>1692</v>
      </c>
      <c r="C734" s="6" t="s">
        <v>1693</v>
      </c>
      <c r="D734" s="6" t="s">
        <v>16</v>
      </c>
      <c r="E734" s="6" t="s">
        <v>26</v>
      </c>
      <c r="F734" s="20">
        <v>475</v>
      </c>
      <c r="G734" s="20">
        <v>37</v>
      </c>
      <c r="H734" s="21">
        <v>46255</v>
      </c>
      <c r="J734" s="19" t="s">
        <v>1694</v>
      </c>
      <c r="K734" s="32" t="s">
        <v>30</v>
      </c>
      <c r="AA734">
        <f t="shared" si="11"/>
        <v>0</v>
      </c>
    </row>
    <row r="735" spans="1:27" x14ac:dyDescent="0.25">
      <c r="A735" s="6" t="s">
        <v>1666</v>
      </c>
      <c r="B735" s="6" t="s">
        <v>1695</v>
      </c>
      <c r="C735" s="6" t="s">
        <v>1696</v>
      </c>
      <c r="D735" s="6" t="s">
        <v>16</v>
      </c>
      <c r="E735" s="6" t="s">
        <v>26</v>
      </c>
      <c r="F735" s="20">
        <v>130</v>
      </c>
      <c r="G735" s="20">
        <v>65</v>
      </c>
      <c r="H735" s="21">
        <v>46245</v>
      </c>
      <c r="J735" s="19" t="s">
        <v>1010</v>
      </c>
      <c r="K735" s="32" t="s">
        <v>30</v>
      </c>
      <c r="AA735">
        <f t="shared" si="11"/>
        <v>0</v>
      </c>
    </row>
    <row r="736" spans="1:27" x14ac:dyDescent="0.25">
      <c r="A736" s="6" t="s">
        <v>1666</v>
      </c>
      <c r="B736" s="6" t="s">
        <v>1697</v>
      </c>
      <c r="C736" s="6" t="s">
        <v>1698</v>
      </c>
      <c r="D736" s="6" t="s">
        <v>16</v>
      </c>
      <c r="E736" s="6" t="s">
        <v>26</v>
      </c>
      <c r="F736" s="20">
        <v>110</v>
      </c>
      <c r="G736" s="20">
        <v>22</v>
      </c>
      <c r="H736" s="21">
        <v>46255</v>
      </c>
      <c r="I736" s="6" t="s">
        <v>1699</v>
      </c>
      <c r="J736" s="19" t="s">
        <v>1700</v>
      </c>
      <c r="K736" s="32" t="s">
        <v>19</v>
      </c>
      <c r="M736" t="s">
        <v>19</v>
      </c>
      <c r="AA736">
        <f t="shared" si="11"/>
        <v>110</v>
      </c>
    </row>
    <row r="737" spans="1:27" x14ac:dyDescent="0.25">
      <c r="A737" s="6" t="s">
        <v>1666</v>
      </c>
      <c r="B737" s="6" t="s">
        <v>1701</v>
      </c>
      <c r="C737" s="6" t="s">
        <v>1702</v>
      </c>
      <c r="D737" s="6" t="s">
        <v>16</v>
      </c>
      <c r="E737" s="6" t="s">
        <v>26</v>
      </c>
      <c r="F737" s="20">
        <v>40</v>
      </c>
      <c r="G737" s="20">
        <v>16</v>
      </c>
      <c r="H737" s="21">
        <v>46251</v>
      </c>
      <c r="I737" s="19" t="s">
        <v>121</v>
      </c>
      <c r="J737" s="19" t="s">
        <v>1310</v>
      </c>
      <c r="K737" s="32" t="s">
        <v>19</v>
      </c>
      <c r="L737" t="s">
        <v>19</v>
      </c>
      <c r="AA737">
        <f t="shared" si="11"/>
        <v>0</v>
      </c>
    </row>
    <row r="738" spans="1:27" x14ac:dyDescent="0.25">
      <c r="A738" s="6" t="s">
        <v>1666</v>
      </c>
      <c r="B738" s="6" t="s">
        <v>1703</v>
      </c>
      <c r="C738" s="6" t="s">
        <v>1704</v>
      </c>
      <c r="D738" s="6" t="s">
        <v>16</v>
      </c>
      <c r="E738" s="6" t="s">
        <v>26</v>
      </c>
      <c r="F738" s="20">
        <v>138</v>
      </c>
      <c r="G738" s="20">
        <v>55</v>
      </c>
      <c r="H738" s="21">
        <v>46251</v>
      </c>
      <c r="I738" s="6" t="s">
        <v>170</v>
      </c>
      <c r="J738" s="19" t="s">
        <v>479</v>
      </c>
      <c r="K738" s="32" t="s">
        <v>19</v>
      </c>
      <c r="L738" t="s">
        <v>19</v>
      </c>
      <c r="AA738">
        <f t="shared" si="11"/>
        <v>138</v>
      </c>
    </row>
    <row r="739" spans="1:27" x14ac:dyDescent="0.25">
      <c r="A739" s="6" t="s">
        <v>1666</v>
      </c>
      <c r="B739" s="6" t="s">
        <v>1705</v>
      </c>
      <c r="C739" s="6" t="s">
        <v>1706</v>
      </c>
      <c r="D739" s="6" t="s">
        <v>16</v>
      </c>
      <c r="E739" s="6" t="s">
        <v>26</v>
      </c>
      <c r="F739" s="20">
        <v>1163</v>
      </c>
      <c r="G739" s="20">
        <v>311</v>
      </c>
      <c r="H739" s="21">
        <v>46255</v>
      </c>
      <c r="I739" s="6" t="s">
        <v>170</v>
      </c>
      <c r="J739" s="19" t="s">
        <v>1707</v>
      </c>
      <c r="K739" s="32" t="s">
        <v>19</v>
      </c>
      <c r="L739" t="s">
        <v>19</v>
      </c>
      <c r="M739" t="s">
        <v>19</v>
      </c>
      <c r="AA739">
        <f t="shared" si="11"/>
        <v>1163</v>
      </c>
    </row>
    <row r="740" spans="1:27" x14ac:dyDescent="0.25">
      <c r="A740" s="6" t="s">
        <v>1666</v>
      </c>
      <c r="B740" s="6" t="s">
        <v>1708</v>
      </c>
      <c r="C740" s="6" t="s">
        <v>1709</v>
      </c>
      <c r="D740" s="6" t="s">
        <v>16</v>
      </c>
      <c r="E740" s="6" t="s">
        <v>26</v>
      </c>
      <c r="F740" s="20">
        <v>78</v>
      </c>
      <c r="G740" s="20">
        <v>31</v>
      </c>
      <c r="H740" s="21">
        <v>46251</v>
      </c>
      <c r="I740" s="19" t="s">
        <v>121</v>
      </c>
      <c r="J740" s="19" t="s">
        <v>1310</v>
      </c>
      <c r="K740" s="32" t="s">
        <v>19</v>
      </c>
      <c r="L740" t="s">
        <v>19</v>
      </c>
      <c r="AA740">
        <f t="shared" si="11"/>
        <v>0</v>
      </c>
    </row>
    <row r="741" spans="1:27" x14ac:dyDescent="0.25">
      <c r="A741" s="6" t="s">
        <v>1666</v>
      </c>
      <c r="B741" s="6" t="s">
        <v>1710</v>
      </c>
      <c r="C741" s="6" t="s">
        <v>1711</v>
      </c>
      <c r="D741" s="6" t="s">
        <v>16</v>
      </c>
      <c r="E741" s="6" t="s">
        <v>26</v>
      </c>
      <c r="F741" s="20">
        <v>946</v>
      </c>
      <c r="G741" s="20">
        <v>438</v>
      </c>
      <c r="H741" s="21">
        <v>46255</v>
      </c>
      <c r="I741" s="6" t="s">
        <v>121</v>
      </c>
      <c r="J741" s="19" t="s">
        <v>1010</v>
      </c>
      <c r="K741" s="32" t="s">
        <v>19</v>
      </c>
      <c r="M741" t="s">
        <v>19</v>
      </c>
      <c r="AA741">
        <f t="shared" si="11"/>
        <v>0</v>
      </c>
    </row>
    <row r="742" spans="1:27" x14ac:dyDescent="0.25">
      <c r="A742" s="6" t="s">
        <v>1666</v>
      </c>
      <c r="B742" s="6" t="s">
        <v>1712</v>
      </c>
      <c r="C742" s="6" t="s">
        <v>1713</v>
      </c>
      <c r="D742" s="6" t="s">
        <v>16</v>
      </c>
      <c r="E742" s="6" t="s">
        <v>26</v>
      </c>
      <c r="F742" s="20">
        <v>1743</v>
      </c>
      <c r="G742" s="20">
        <v>697</v>
      </c>
      <c r="H742" s="21">
        <v>46251</v>
      </c>
      <c r="I742" s="19" t="s">
        <v>121</v>
      </c>
      <c r="J742" s="19" t="s">
        <v>1310</v>
      </c>
      <c r="K742" s="32" t="s">
        <v>19</v>
      </c>
      <c r="L742" t="s">
        <v>19</v>
      </c>
      <c r="AA742">
        <f t="shared" si="11"/>
        <v>0</v>
      </c>
    </row>
    <row r="743" spans="1:27" x14ac:dyDescent="0.25">
      <c r="A743" s="6" t="s">
        <v>1666</v>
      </c>
      <c r="B743" s="6" t="s">
        <v>1714</v>
      </c>
      <c r="C743" s="6" t="s">
        <v>1715</v>
      </c>
      <c r="D743" s="6" t="s">
        <v>16</v>
      </c>
      <c r="E743" s="6" t="s">
        <v>26</v>
      </c>
      <c r="F743" s="20">
        <v>143</v>
      </c>
      <c r="G743" s="20">
        <v>52</v>
      </c>
      <c r="H743" s="21">
        <v>46251</v>
      </c>
      <c r="I743" s="6" t="s">
        <v>170</v>
      </c>
      <c r="J743" s="19" t="s">
        <v>479</v>
      </c>
      <c r="K743" s="32" t="s">
        <v>19</v>
      </c>
      <c r="L743" t="s">
        <v>19</v>
      </c>
      <c r="AA743">
        <f t="shared" si="11"/>
        <v>143</v>
      </c>
    </row>
    <row r="744" spans="1:27" x14ac:dyDescent="0.25">
      <c r="A744" s="6" t="s">
        <v>1666</v>
      </c>
      <c r="B744" s="6" t="s">
        <v>1716</v>
      </c>
      <c r="C744" s="6" t="s">
        <v>1717</v>
      </c>
      <c r="D744" s="6" t="s">
        <v>16</v>
      </c>
      <c r="E744" s="6" t="s">
        <v>26</v>
      </c>
      <c r="F744" s="20">
        <v>1230</v>
      </c>
      <c r="G744" s="20">
        <v>492</v>
      </c>
      <c r="H744" s="21">
        <v>46251</v>
      </c>
      <c r="I744" s="19" t="s">
        <v>121</v>
      </c>
      <c r="J744" s="19" t="s">
        <v>1310</v>
      </c>
      <c r="K744" s="32" t="s">
        <v>19</v>
      </c>
      <c r="L744" t="s">
        <v>19</v>
      </c>
      <c r="AA744">
        <f t="shared" si="11"/>
        <v>0</v>
      </c>
    </row>
    <row r="745" spans="1:27" ht="45" x14ac:dyDescent="0.25">
      <c r="A745" s="6" t="s">
        <v>1718</v>
      </c>
      <c r="B745" s="6" t="s">
        <v>1719</v>
      </c>
      <c r="C745" s="6" t="s">
        <v>1720</v>
      </c>
      <c r="D745" s="6" t="s">
        <v>16</v>
      </c>
      <c r="E745" s="6" t="s">
        <v>22</v>
      </c>
      <c r="F745" s="20">
        <v>233655</v>
      </c>
      <c r="G745" s="20">
        <v>83254</v>
      </c>
      <c r="H745" s="21">
        <v>46255</v>
      </c>
      <c r="I745" s="6" t="s">
        <v>121</v>
      </c>
      <c r="J745" s="19" t="s">
        <v>1333</v>
      </c>
      <c r="K745" s="33" t="s">
        <v>19</v>
      </c>
      <c r="L745" t="s">
        <v>19</v>
      </c>
      <c r="M745" t="s">
        <v>19</v>
      </c>
      <c r="AA745">
        <f t="shared" si="11"/>
        <v>0</v>
      </c>
    </row>
    <row r="746" spans="1:27" x14ac:dyDescent="0.25">
      <c r="A746" s="6" t="s">
        <v>1721</v>
      </c>
      <c r="B746" s="6" t="s">
        <v>1722</v>
      </c>
      <c r="C746" s="6" t="s">
        <v>1723</v>
      </c>
      <c r="D746" s="6" t="s">
        <v>16</v>
      </c>
      <c r="E746" s="6" t="s">
        <v>26</v>
      </c>
      <c r="F746" s="20">
        <v>3100</v>
      </c>
      <c r="G746" s="20">
        <v>470</v>
      </c>
      <c r="H746" s="21">
        <v>46251</v>
      </c>
      <c r="I746" s="6" t="s">
        <v>170</v>
      </c>
      <c r="J746" s="19" t="s">
        <v>1724</v>
      </c>
      <c r="K746" s="32" t="s">
        <v>19</v>
      </c>
      <c r="L746" t="s">
        <v>19</v>
      </c>
      <c r="AA746">
        <f t="shared" si="11"/>
        <v>3100</v>
      </c>
    </row>
    <row r="747" spans="1:27" x14ac:dyDescent="0.25">
      <c r="A747" s="6" t="s">
        <v>1725</v>
      </c>
      <c r="B747" s="6" t="s">
        <v>1726</v>
      </c>
      <c r="C747" s="6" t="s">
        <v>1727</v>
      </c>
      <c r="D747" s="6" t="s">
        <v>16</v>
      </c>
      <c r="E747" s="6" t="s">
        <v>22</v>
      </c>
      <c r="F747" s="20">
        <v>2231</v>
      </c>
      <c r="G747" s="20">
        <v>1170</v>
      </c>
      <c r="H747" s="21">
        <v>46255</v>
      </c>
      <c r="I747" s="6" t="s">
        <v>170</v>
      </c>
      <c r="J747" s="19" t="s">
        <v>1724</v>
      </c>
      <c r="K747" s="32" t="s">
        <v>19</v>
      </c>
      <c r="L747" t="s">
        <v>19</v>
      </c>
      <c r="M747" t="s">
        <v>19</v>
      </c>
      <c r="AA747">
        <f t="shared" si="11"/>
        <v>2231</v>
      </c>
    </row>
    <row r="748" spans="1:27" x14ac:dyDescent="0.25">
      <c r="A748" s="6" t="s">
        <v>1725</v>
      </c>
      <c r="B748" s="6" t="s">
        <v>1728</v>
      </c>
      <c r="C748" s="6" t="s">
        <v>1729</v>
      </c>
      <c r="D748" s="6" t="s">
        <v>16</v>
      </c>
      <c r="E748" s="6" t="s">
        <v>26</v>
      </c>
      <c r="F748" s="20">
        <v>98</v>
      </c>
      <c r="G748" s="20">
        <v>48</v>
      </c>
      <c r="K748" s="32" t="s">
        <v>30</v>
      </c>
      <c r="AA748">
        <f t="shared" si="11"/>
        <v>0</v>
      </c>
    </row>
    <row r="749" spans="1:27" x14ac:dyDescent="0.25">
      <c r="A749" s="6" t="s">
        <v>1725</v>
      </c>
      <c r="B749" s="6" t="s">
        <v>1730</v>
      </c>
      <c r="C749" s="6" t="s">
        <v>1731</v>
      </c>
      <c r="D749" s="6" t="s">
        <v>16</v>
      </c>
      <c r="E749" s="6" t="s">
        <v>22</v>
      </c>
      <c r="F749" s="20">
        <v>14799</v>
      </c>
      <c r="G749" s="20">
        <v>6016</v>
      </c>
      <c r="H749" s="21">
        <v>46255</v>
      </c>
      <c r="J749" s="19" t="s">
        <v>23</v>
      </c>
      <c r="K749" s="32" t="s">
        <v>19</v>
      </c>
      <c r="L749" t="s">
        <v>19</v>
      </c>
      <c r="M749" t="s">
        <v>19</v>
      </c>
      <c r="AA749">
        <f t="shared" si="11"/>
        <v>0</v>
      </c>
    </row>
    <row r="750" spans="1:27" x14ac:dyDescent="0.25">
      <c r="A750" s="6" t="s">
        <v>1725</v>
      </c>
      <c r="B750" s="6" t="s">
        <v>1732</v>
      </c>
      <c r="C750" s="6" t="s">
        <v>1733</v>
      </c>
      <c r="D750" s="6" t="s">
        <v>16</v>
      </c>
      <c r="E750" s="6" t="s">
        <v>26</v>
      </c>
      <c r="F750" s="20">
        <v>70</v>
      </c>
      <c r="G750" s="20">
        <v>28</v>
      </c>
      <c r="H750" s="21">
        <v>46237</v>
      </c>
      <c r="I750" s="6" t="s">
        <v>170</v>
      </c>
      <c r="J750" s="19" t="s">
        <v>891</v>
      </c>
      <c r="K750" s="32" t="s">
        <v>19</v>
      </c>
      <c r="AA750">
        <f t="shared" si="11"/>
        <v>70</v>
      </c>
    </row>
    <row r="751" spans="1:27" x14ac:dyDescent="0.25">
      <c r="A751" s="6" t="s">
        <v>1734</v>
      </c>
      <c r="B751" s="6" t="s">
        <v>1735</v>
      </c>
      <c r="C751" s="6" t="s">
        <v>1736</v>
      </c>
      <c r="D751" s="6" t="s">
        <v>16</v>
      </c>
      <c r="E751" s="6" t="s">
        <v>29</v>
      </c>
      <c r="F751" s="20">
        <v>1761</v>
      </c>
      <c r="G751" s="20">
        <v>1059</v>
      </c>
      <c r="K751" s="32" t="s">
        <v>30</v>
      </c>
      <c r="AA751">
        <f t="shared" si="11"/>
        <v>0</v>
      </c>
    </row>
    <row r="752" spans="1:27" x14ac:dyDescent="0.25">
      <c r="A752" s="6" t="s">
        <v>1734</v>
      </c>
      <c r="B752" s="6" t="s">
        <v>1737</v>
      </c>
      <c r="C752" s="6" t="s">
        <v>1738</v>
      </c>
      <c r="D752" s="6" t="s">
        <v>16</v>
      </c>
      <c r="E752" s="6" t="s">
        <v>26</v>
      </c>
      <c r="F752" s="20">
        <v>200</v>
      </c>
      <c r="G752" s="20">
        <v>124</v>
      </c>
      <c r="H752" s="21">
        <v>46251</v>
      </c>
      <c r="J752" s="19" t="s">
        <v>23</v>
      </c>
      <c r="K752" s="32" t="s">
        <v>19</v>
      </c>
      <c r="L752" t="s">
        <v>19</v>
      </c>
      <c r="AA752">
        <f t="shared" si="11"/>
        <v>0</v>
      </c>
    </row>
    <row r="753" spans="1:27" x14ac:dyDescent="0.25">
      <c r="A753" s="6" t="s">
        <v>1739</v>
      </c>
      <c r="B753" s="6" t="s">
        <v>1740</v>
      </c>
      <c r="C753" s="6" t="s">
        <v>1741</v>
      </c>
      <c r="D753" s="6" t="s">
        <v>16</v>
      </c>
      <c r="E753" s="6" t="s">
        <v>22</v>
      </c>
      <c r="F753" s="20">
        <v>38794</v>
      </c>
      <c r="G753" s="20">
        <v>14615</v>
      </c>
      <c r="H753" s="21">
        <v>46246</v>
      </c>
      <c r="I753" s="6" t="s">
        <v>121</v>
      </c>
      <c r="K753" s="32" t="s">
        <v>19</v>
      </c>
      <c r="AA753">
        <f t="shared" si="11"/>
        <v>0</v>
      </c>
    </row>
    <row r="754" spans="1:27" x14ac:dyDescent="0.25">
      <c r="A754" s="6" t="s">
        <v>1739</v>
      </c>
      <c r="B754" s="6" t="s">
        <v>1742</v>
      </c>
      <c r="C754" s="6" t="s">
        <v>1743</v>
      </c>
      <c r="D754" s="6" t="s">
        <v>16</v>
      </c>
      <c r="E754" s="6" t="s">
        <v>26</v>
      </c>
      <c r="F754" s="20">
        <v>90</v>
      </c>
      <c r="G754" s="20">
        <v>45</v>
      </c>
      <c r="K754" s="32" t="s">
        <v>30</v>
      </c>
      <c r="AA754">
        <f t="shared" si="11"/>
        <v>0</v>
      </c>
    </row>
    <row r="755" spans="1:27" x14ac:dyDescent="0.25">
      <c r="A755" s="6" t="s">
        <v>1739</v>
      </c>
      <c r="B755" s="6" t="s">
        <v>1744</v>
      </c>
      <c r="C755" s="6" t="s">
        <v>1745</v>
      </c>
      <c r="D755" s="6" t="s">
        <v>16</v>
      </c>
      <c r="E755" s="6" t="s">
        <v>26</v>
      </c>
      <c r="F755" s="20">
        <v>30</v>
      </c>
      <c r="G755" s="20">
        <v>26</v>
      </c>
      <c r="K755" s="32" t="s">
        <v>30</v>
      </c>
      <c r="AA755">
        <f t="shared" si="11"/>
        <v>0</v>
      </c>
    </row>
    <row r="756" spans="1:27" x14ac:dyDescent="0.25">
      <c r="A756" s="6" t="s">
        <v>1739</v>
      </c>
      <c r="B756" s="6" t="s">
        <v>1746</v>
      </c>
      <c r="C756" s="6" t="s">
        <v>1747</v>
      </c>
      <c r="D756" s="6" t="s">
        <v>16</v>
      </c>
      <c r="E756" s="6" t="s">
        <v>26</v>
      </c>
      <c r="F756" s="20">
        <v>35</v>
      </c>
      <c r="G756" s="20">
        <v>15</v>
      </c>
      <c r="H756" s="6" t="s">
        <v>1748</v>
      </c>
      <c r="I756" s="6" t="s">
        <v>170</v>
      </c>
      <c r="K756" s="32" t="s">
        <v>30</v>
      </c>
      <c r="AA756">
        <f t="shared" si="11"/>
        <v>35</v>
      </c>
    </row>
    <row r="757" spans="1:27" x14ac:dyDescent="0.25">
      <c r="A757" s="6" t="s">
        <v>1739</v>
      </c>
      <c r="B757" s="6" t="s">
        <v>1749</v>
      </c>
      <c r="C757" s="6" t="s">
        <v>1750</v>
      </c>
      <c r="D757" s="6" t="s">
        <v>16</v>
      </c>
      <c r="E757" s="6" t="s">
        <v>26</v>
      </c>
      <c r="F757" s="20">
        <v>200</v>
      </c>
      <c r="G757" s="20">
        <v>72</v>
      </c>
      <c r="H757" s="6" t="s">
        <v>1748</v>
      </c>
      <c r="I757" s="6" t="s">
        <v>170</v>
      </c>
      <c r="K757" s="32" t="s">
        <v>30</v>
      </c>
      <c r="AA757">
        <f t="shared" si="11"/>
        <v>200</v>
      </c>
    </row>
    <row r="758" spans="1:27" x14ac:dyDescent="0.25">
      <c r="A758" s="6" t="s">
        <v>1739</v>
      </c>
      <c r="B758" s="6" t="s">
        <v>1751</v>
      </c>
      <c r="C758" s="6" t="s">
        <v>1752</v>
      </c>
      <c r="D758" s="6" t="s">
        <v>16</v>
      </c>
      <c r="E758" s="6" t="s">
        <v>22</v>
      </c>
      <c r="F758" s="20">
        <v>0</v>
      </c>
      <c r="G758" s="20">
        <v>1</v>
      </c>
      <c r="H758" s="21">
        <v>46204</v>
      </c>
      <c r="I758" s="6" t="s">
        <v>170</v>
      </c>
      <c r="K758" s="32" t="s">
        <v>30</v>
      </c>
      <c r="AA758">
        <f t="shared" si="11"/>
        <v>0</v>
      </c>
    </row>
    <row r="759" spans="1:27" x14ac:dyDescent="0.25">
      <c r="A759" s="6" t="s">
        <v>1739</v>
      </c>
      <c r="B759" s="6" t="s">
        <v>1753</v>
      </c>
      <c r="C759" s="6" t="s">
        <v>1754</v>
      </c>
      <c r="D759" s="6" t="s">
        <v>16</v>
      </c>
      <c r="E759" s="6" t="s">
        <v>26</v>
      </c>
      <c r="F759" s="20">
        <v>54</v>
      </c>
      <c r="G759" s="20">
        <v>34</v>
      </c>
      <c r="K759" s="32" t="s">
        <v>30</v>
      </c>
      <c r="AA759">
        <f t="shared" si="11"/>
        <v>0</v>
      </c>
    </row>
    <row r="760" spans="1:27" x14ac:dyDescent="0.25">
      <c r="A760" s="6" t="s">
        <v>1739</v>
      </c>
      <c r="B760" s="6" t="s">
        <v>1755</v>
      </c>
      <c r="C760" s="6" t="s">
        <v>1756</v>
      </c>
      <c r="D760" s="6" t="s">
        <v>16</v>
      </c>
      <c r="E760" s="6" t="s">
        <v>26</v>
      </c>
      <c r="F760" s="20">
        <v>75</v>
      </c>
      <c r="G760" s="20">
        <v>40</v>
      </c>
      <c r="H760" s="21">
        <v>46251</v>
      </c>
      <c r="I760" s="6" t="s">
        <v>866</v>
      </c>
      <c r="J760" s="19" t="s">
        <v>1757</v>
      </c>
      <c r="K760" s="32" t="s">
        <v>19</v>
      </c>
      <c r="L760" t="s">
        <v>19</v>
      </c>
      <c r="AA760">
        <f t="shared" si="11"/>
        <v>0</v>
      </c>
    </row>
    <row r="761" spans="1:27" x14ac:dyDescent="0.25">
      <c r="A761" s="6" t="s">
        <v>1739</v>
      </c>
      <c r="B761" s="6" t="s">
        <v>1758</v>
      </c>
      <c r="C761" s="6" t="s">
        <v>1759</v>
      </c>
      <c r="D761" s="6" t="s">
        <v>16</v>
      </c>
      <c r="E761" s="6" t="s">
        <v>26</v>
      </c>
      <c r="F761" s="20">
        <v>62</v>
      </c>
      <c r="G761" s="20">
        <v>21</v>
      </c>
      <c r="K761" s="32" t="s">
        <v>30</v>
      </c>
      <c r="AA761">
        <f t="shared" si="11"/>
        <v>0</v>
      </c>
    </row>
    <row r="762" spans="1:27" x14ac:dyDescent="0.25">
      <c r="A762" s="6" t="s">
        <v>1739</v>
      </c>
      <c r="B762" s="6" t="s">
        <v>1760</v>
      </c>
      <c r="C762" s="6" t="s">
        <v>1761</v>
      </c>
      <c r="D762" s="6" t="s">
        <v>16</v>
      </c>
      <c r="E762" s="6" t="s">
        <v>26</v>
      </c>
      <c r="F762" s="20">
        <v>698</v>
      </c>
      <c r="G762" s="20">
        <v>275</v>
      </c>
      <c r="H762" s="21">
        <v>46246</v>
      </c>
      <c r="I762" s="6" t="s">
        <v>866</v>
      </c>
      <c r="K762" s="32" t="s">
        <v>19</v>
      </c>
      <c r="AA762">
        <f t="shared" si="11"/>
        <v>0</v>
      </c>
    </row>
    <row r="763" spans="1:27" x14ac:dyDescent="0.25">
      <c r="A763" s="6" t="s">
        <v>1739</v>
      </c>
      <c r="B763" s="6" t="s">
        <v>1762</v>
      </c>
      <c r="C763" s="6" t="s">
        <v>1763</v>
      </c>
      <c r="D763" s="6" t="s">
        <v>16</v>
      </c>
      <c r="E763" s="6" t="s">
        <v>26</v>
      </c>
      <c r="F763" s="20">
        <v>490</v>
      </c>
      <c r="G763" s="20">
        <v>210</v>
      </c>
      <c r="H763" s="21">
        <v>46246</v>
      </c>
      <c r="I763" s="6" t="s">
        <v>866</v>
      </c>
      <c r="K763" s="32" t="s">
        <v>19</v>
      </c>
      <c r="AA763">
        <f t="shared" si="11"/>
        <v>0</v>
      </c>
    </row>
    <row r="764" spans="1:27" x14ac:dyDescent="0.25">
      <c r="A764" s="6" t="s">
        <v>1739</v>
      </c>
      <c r="B764" s="6" t="s">
        <v>1764</v>
      </c>
      <c r="C764" s="6" t="s">
        <v>1765</v>
      </c>
      <c r="D764" s="6" t="s">
        <v>16</v>
      </c>
      <c r="E764" s="6" t="s">
        <v>26</v>
      </c>
      <c r="F764" s="20">
        <v>60</v>
      </c>
      <c r="G764" s="20">
        <v>22</v>
      </c>
      <c r="H764" s="21">
        <v>46246</v>
      </c>
      <c r="I764" s="6" t="s">
        <v>866</v>
      </c>
      <c r="K764" s="32" t="s">
        <v>19</v>
      </c>
      <c r="AA764">
        <f t="shared" si="11"/>
        <v>0</v>
      </c>
    </row>
    <row r="765" spans="1:27" x14ac:dyDescent="0.25">
      <c r="A765" s="6" t="s">
        <v>1739</v>
      </c>
      <c r="B765" s="6" t="s">
        <v>1766</v>
      </c>
      <c r="C765" s="6" t="s">
        <v>1767</v>
      </c>
      <c r="D765" s="6" t="s">
        <v>16</v>
      </c>
      <c r="E765" s="6" t="s">
        <v>26</v>
      </c>
      <c r="F765" s="20">
        <v>128</v>
      </c>
      <c r="G765" s="20">
        <v>65</v>
      </c>
      <c r="K765" s="32" t="s">
        <v>30</v>
      </c>
      <c r="AA765">
        <f t="shared" si="11"/>
        <v>0</v>
      </c>
    </row>
    <row r="766" spans="1:27" x14ac:dyDescent="0.25">
      <c r="A766" s="6" t="s">
        <v>1739</v>
      </c>
      <c r="B766" s="6" t="s">
        <v>1768</v>
      </c>
      <c r="C766" s="6" t="s">
        <v>1769</v>
      </c>
      <c r="D766" s="6" t="s">
        <v>16</v>
      </c>
      <c r="E766" s="6" t="s">
        <v>29</v>
      </c>
      <c r="F766" s="20">
        <v>340</v>
      </c>
      <c r="G766" s="20">
        <v>143</v>
      </c>
      <c r="K766" s="32" t="s">
        <v>30</v>
      </c>
      <c r="AA766">
        <f t="shared" si="11"/>
        <v>0</v>
      </c>
    </row>
    <row r="767" spans="1:27" x14ac:dyDescent="0.25">
      <c r="A767" s="6" t="s">
        <v>1739</v>
      </c>
      <c r="B767" s="6" t="s">
        <v>1770</v>
      </c>
      <c r="C767" s="6" t="s">
        <v>1771</v>
      </c>
      <c r="D767" s="6" t="s">
        <v>16</v>
      </c>
      <c r="E767" s="6" t="s">
        <v>26</v>
      </c>
      <c r="F767" s="20">
        <v>110</v>
      </c>
      <c r="G767" s="20">
        <v>27</v>
      </c>
      <c r="K767" s="32" t="s">
        <v>30</v>
      </c>
      <c r="AA767">
        <f t="shared" si="11"/>
        <v>0</v>
      </c>
    </row>
    <row r="768" spans="1:27" x14ac:dyDescent="0.25">
      <c r="A768" s="6" t="s">
        <v>1739</v>
      </c>
      <c r="B768" s="6" t="s">
        <v>1772</v>
      </c>
      <c r="C768" s="6" t="s">
        <v>1773</v>
      </c>
      <c r="D768" s="6" t="s">
        <v>16</v>
      </c>
      <c r="E768" s="6" t="s">
        <v>26</v>
      </c>
      <c r="F768" s="20">
        <v>50</v>
      </c>
      <c r="G768" s="20">
        <v>15</v>
      </c>
      <c r="K768" s="32" t="s">
        <v>30</v>
      </c>
      <c r="AA768">
        <f t="shared" si="11"/>
        <v>0</v>
      </c>
    </row>
    <row r="769" spans="1:27" x14ac:dyDescent="0.25">
      <c r="A769" s="6" t="s">
        <v>1739</v>
      </c>
      <c r="B769" s="6" t="s">
        <v>1774</v>
      </c>
      <c r="C769" s="6" t="s">
        <v>1775</v>
      </c>
      <c r="D769" s="6" t="s">
        <v>16</v>
      </c>
      <c r="E769" s="6" t="s">
        <v>26</v>
      </c>
      <c r="F769" s="20">
        <v>70</v>
      </c>
      <c r="G769" s="20">
        <v>32</v>
      </c>
      <c r="H769" s="21">
        <v>46246</v>
      </c>
      <c r="I769" s="6" t="s">
        <v>866</v>
      </c>
      <c r="K769" s="32" t="s">
        <v>19</v>
      </c>
      <c r="AA769">
        <f t="shared" si="11"/>
        <v>0</v>
      </c>
    </row>
    <row r="770" spans="1:27" x14ac:dyDescent="0.25">
      <c r="A770" s="6" t="s">
        <v>1739</v>
      </c>
      <c r="B770" s="6" t="s">
        <v>1776</v>
      </c>
      <c r="C770" s="6" t="s">
        <v>1777</v>
      </c>
      <c r="D770" s="6" t="s">
        <v>16</v>
      </c>
      <c r="E770" s="6" t="s">
        <v>26</v>
      </c>
      <c r="F770" s="20">
        <v>180</v>
      </c>
      <c r="G770" s="20">
        <v>64</v>
      </c>
      <c r="H770" s="21">
        <v>46255</v>
      </c>
      <c r="I770" s="6" t="s">
        <v>170</v>
      </c>
      <c r="K770" s="32" t="s">
        <v>19</v>
      </c>
      <c r="L770" t="s">
        <v>19</v>
      </c>
      <c r="M770" t="s">
        <v>19</v>
      </c>
      <c r="AA770">
        <f t="shared" ref="AA770:AA833" si="12">IF(OR($I770="Voluntary", $I770="Mandatory"), $F770, 0)</f>
        <v>180</v>
      </c>
    </row>
    <row r="771" spans="1:27" x14ac:dyDescent="0.25">
      <c r="A771" s="6" t="s">
        <v>1739</v>
      </c>
      <c r="B771" s="6" t="s">
        <v>1778</v>
      </c>
      <c r="C771" s="6" t="s">
        <v>1779</v>
      </c>
      <c r="D771" s="6" t="s">
        <v>16</v>
      </c>
      <c r="E771" s="6" t="s">
        <v>26</v>
      </c>
      <c r="F771" s="20">
        <v>75</v>
      </c>
      <c r="G771" s="20">
        <v>1</v>
      </c>
      <c r="H771" s="21">
        <v>46255</v>
      </c>
      <c r="I771" s="6" t="s">
        <v>170</v>
      </c>
      <c r="J771" s="19" t="s">
        <v>891</v>
      </c>
      <c r="K771" s="32" t="s">
        <v>19</v>
      </c>
      <c r="L771" t="s">
        <v>19</v>
      </c>
      <c r="M771" t="s">
        <v>19</v>
      </c>
      <c r="AA771">
        <f t="shared" si="12"/>
        <v>75</v>
      </c>
    </row>
    <row r="772" spans="1:27" x14ac:dyDescent="0.25">
      <c r="A772" s="6" t="s">
        <v>1780</v>
      </c>
      <c r="B772" s="6" t="s">
        <v>1781</v>
      </c>
      <c r="C772" s="6" t="s">
        <v>1782</v>
      </c>
      <c r="D772" s="6" t="s">
        <v>16</v>
      </c>
      <c r="E772" s="6" t="s">
        <v>29</v>
      </c>
      <c r="F772" s="20">
        <v>300</v>
      </c>
      <c r="G772" s="20">
        <v>188</v>
      </c>
      <c r="K772" s="32" t="s">
        <v>30</v>
      </c>
      <c r="AA772">
        <f t="shared" si="12"/>
        <v>0</v>
      </c>
    </row>
    <row r="773" spans="1:27" x14ac:dyDescent="0.25">
      <c r="A773" s="6" t="s">
        <v>1780</v>
      </c>
      <c r="B773" s="6" t="s">
        <v>1783</v>
      </c>
      <c r="C773" s="6" t="s">
        <v>1784</v>
      </c>
      <c r="D773" s="6" t="s">
        <v>16</v>
      </c>
      <c r="E773" s="6" t="s">
        <v>29</v>
      </c>
      <c r="F773" s="20">
        <v>317</v>
      </c>
      <c r="G773" s="20">
        <v>192</v>
      </c>
      <c r="K773" s="32" t="s">
        <v>30</v>
      </c>
      <c r="AA773">
        <f t="shared" si="12"/>
        <v>0</v>
      </c>
    </row>
    <row r="774" spans="1:27" x14ac:dyDescent="0.25">
      <c r="A774" s="6" t="s">
        <v>1780</v>
      </c>
      <c r="B774" s="6" t="s">
        <v>1785</v>
      </c>
      <c r="C774" s="6" t="s">
        <v>1786</v>
      </c>
      <c r="D774" s="6" t="s">
        <v>16</v>
      </c>
      <c r="E774" s="6" t="s">
        <v>29</v>
      </c>
      <c r="F774" s="20">
        <v>1035</v>
      </c>
      <c r="G774" s="20">
        <v>75</v>
      </c>
      <c r="K774" s="32" t="s">
        <v>30</v>
      </c>
      <c r="AA774">
        <f t="shared" si="12"/>
        <v>0</v>
      </c>
    </row>
    <row r="775" spans="1:27" ht="45" x14ac:dyDescent="0.25">
      <c r="A775" s="6" t="s">
        <v>1780</v>
      </c>
      <c r="B775" s="6" t="s">
        <v>1787</v>
      </c>
      <c r="C775" s="6" t="s">
        <v>1788</v>
      </c>
      <c r="D775" s="6" t="s">
        <v>16</v>
      </c>
      <c r="E775" s="6" t="s">
        <v>22</v>
      </c>
      <c r="F775" s="20">
        <v>4806</v>
      </c>
      <c r="G775" s="20">
        <v>846</v>
      </c>
      <c r="H775" s="21">
        <v>46255</v>
      </c>
      <c r="J775" s="19" t="s">
        <v>1789</v>
      </c>
      <c r="K775" s="32" t="s">
        <v>19</v>
      </c>
      <c r="AA775">
        <f t="shared" si="12"/>
        <v>0</v>
      </c>
    </row>
    <row r="776" spans="1:27" x14ac:dyDescent="0.25">
      <c r="A776" s="6" t="s">
        <v>1780</v>
      </c>
      <c r="B776" s="6" t="s">
        <v>1790</v>
      </c>
      <c r="C776" s="6" t="s">
        <v>1791</v>
      </c>
      <c r="D776" s="6" t="s">
        <v>16</v>
      </c>
      <c r="E776" s="6" t="s">
        <v>26</v>
      </c>
      <c r="F776" s="20">
        <v>39</v>
      </c>
      <c r="G776" s="20">
        <v>12</v>
      </c>
      <c r="H776" s="21">
        <v>46251</v>
      </c>
      <c r="I776" s="6" t="s">
        <v>170</v>
      </c>
      <c r="J776" s="19" t="s">
        <v>234</v>
      </c>
      <c r="K776" s="32" t="s">
        <v>19</v>
      </c>
      <c r="L776" t="s">
        <v>19</v>
      </c>
      <c r="AA776">
        <f t="shared" si="12"/>
        <v>39</v>
      </c>
    </row>
    <row r="777" spans="1:27" x14ac:dyDescent="0.25">
      <c r="A777" s="6" t="s">
        <v>1780</v>
      </c>
      <c r="B777" s="6" t="s">
        <v>1792</v>
      </c>
      <c r="C777" s="6" t="s">
        <v>1793</v>
      </c>
      <c r="D777" s="6" t="s">
        <v>16</v>
      </c>
      <c r="E777" s="6" t="s">
        <v>26</v>
      </c>
      <c r="F777" s="20">
        <v>70</v>
      </c>
      <c r="G777" s="20">
        <v>38</v>
      </c>
      <c r="H777" s="21">
        <v>46251</v>
      </c>
      <c r="I777" s="6" t="s">
        <v>170</v>
      </c>
      <c r="J777" s="19" t="s">
        <v>234</v>
      </c>
      <c r="K777" s="32" t="s">
        <v>19</v>
      </c>
      <c r="L777" t="s">
        <v>19</v>
      </c>
      <c r="AA777">
        <f t="shared" si="12"/>
        <v>70</v>
      </c>
    </row>
    <row r="778" spans="1:27" x14ac:dyDescent="0.25">
      <c r="A778" s="6" t="s">
        <v>1780</v>
      </c>
      <c r="B778" s="6" t="s">
        <v>1794</v>
      </c>
      <c r="C778" s="6" t="s">
        <v>1795</v>
      </c>
      <c r="D778" s="6" t="s">
        <v>16</v>
      </c>
      <c r="E778" s="6" t="s">
        <v>26</v>
      </c>
      <c r="F778" s="20">
        <v>58</v>
      </c>
      <c r="G778" s="20">
        <v>21</v>
      </c>
      <c r="H778" s="21">
        <v>46251</v>
      </c>
      <c r="I778" s="6" t="s">
        <v>170</v>
      </c>
      <c r="J778" s="19" t="s">
        <v>234</v>
      </c>
      <c r="K778" s="32" t="s">
        <v>19</v>
      </c>
      <c r="L778" t="s">
        <v>19</v>
      </c>
      <c r="AA778">
        <f t="shared" si="12"/>
        <v>58</v>
      </c>
    </row>
    <row r="779" spans="1:27" x14ac:dyDescent="0.25">
      <c r="A779" s="6" t="s">
        <v>1780</v>
      </c>
      <c r="B779" s="6" t="s">
        <v>1796</v>
      </c>
      <c r="C779" s="6" t="s">
        <v>1797</v>
      </c>
      <c r="D779" s="6" t="s">
        <v>16</v>
      </c>
      <c r="E779" s="6" t="s">
        <v>26</v>
      </c>
      <c r="F779" s="20">
        <v>85</v>
      </c>
      <c r="G779" s="20">
        <v>33</v>
      </c>
      <c r="H779" s="21">
        <v>46251</v>
      </c>
      <c r="I779" s="6" t="s">
        <v>233</v>
      </c>
      <c r="J779" s="19" t="s">
        <v>234</v>
      </c>
      <c r="K779" s="32" t="s">
        <v>19</v>
      </c>
      <c r="L779" t="s">
        <v>19</v>
      </c>
      <c r="AA779">
        <f t="shared" si="12"/>
        <v>85</v>
      </c>
    </row>
    <row r="780" spans="1:27" x14ac:dyDescent="0.25">
      <c r="A780" s="6" t="s">
        <v>1780</v>
      </c>
      <c r="B780" s="6" t="s">
        <v>1798</v>
      </c>
      <c r="C780" s="6" t="s">
        <v>1799</v>
      </c>
      <c r="D780" s="6" t="s">
        <v>16</v>
      </c>
      <c r="E780" s="6" t="s">
        <v>26</v>
      </c>
      <c r="F780" s="20">
        <v>95</v>
      </c>
      <c r="G780" s="20">
        <v>63</v>
      </c>
      <c r="H780" s="21">
        <v>46251</v>
      </c>
      <c r="I780" s="6" t="s">
        <v>170</v>
      </c>
      <c r="J780" s="19" t="s">
        <v>234</v>
      </c>
      <c r="K780" s="32" t="s">
        <v>19</v>
      </c>
      <c r="L780" t="s">
        <v>19</v>
      </c>
      <c r="AA780">
        <f t="shared" si="12"/>
        <v>95</v>
      </c>
    </row>
    <row r="781" spans="1:27" x14ac:dyDescent="0.25">
      <c r="A781" s="6" t="s">
        <v>1780</v>
      </c>
      <c r="B781" s="6" t="s">
        <v>1800</v>
      </c>
      <c r="C781" s="6" t="s">
        <v>1801</v>
      </c>
      <c r="D781" s="6" t="s">
        <v>16</v>
      </c>
      <c r="E781" s="6" t="s">
        <v>26</v>
      </c>
      <c r="F781" s="20">
        <v>30</v>
      </c>
      <c r="G781" s="20">
        <v>15</v>
      </c>
      <c r="H781" s="21">
        <v>46251</v>
      </c>
      <c r="I781" s="6" t="s">
        <v>170</v>
      </c>
      <c r="J781" s="19" t="s">
        <v>234</v>
      </c>
      <c r="K781" s="32" t="s">
        <v>19</v>
      </c>
      <c r="L781" t="s">
        <v>19</v>
      </c>
      <c r="AA781">
        <f t="shared" si="12"/>
        <v>30</v>
      </c>
    </row>
    <row r="782" spans="1:27" x14ac:dyDescent="0.25">
      <c r="A782" s="6" t="s">
        <v>1802</v>
      </c>
      <c r="B782" s="6" t="s">
        <v>1803</v>
      </c>
      <c r="C782" s="6" t="s">
        <v>1804</v>
      </c>
      <c r="D782" s="6" t="s">
        <v>16</v>
      </c>
      <c r="E782" s="6" t="s">
        <v>22</v>
      </c>
      <c r="F782" s="20">
        <v>5759</v>
      </c>
      <c r="G782" s="20">
        <v>413</v>
      </c>
      <c r="H782" s="21">
        <v>46255</v>
      </c>
      <c r="J782" s="19" t="s">
        <v>23</v>
      </c>
      <c r="K782" s="32" t="s">
        <v>19</v>
      </c>
      <c r="L782" t="s">
        <v>19</v>
      </c>
      <c r="M782" t="s">
        <v>19</v>
      </c>
      <c r="AA782">
        <f t="shared" si="12"/>
        <v>0</v>
      </c>
    </row>
    <row r="783" spans="1:27" x14ac:dyDescent="0.25">
      <c r="A783" s="6" t="s">
        <v>1802</v>
      </c>
      <c r="B783" s="6" t="s">
        <v>1805</v>
      </c>
      <c r="C783" s="6" t="s">
        <v>1806</v>
      </c>
      <c r="D783" s="6" t="s">
        <v>16</v>
      </c>
      <c r="E783" s="6" t="s">
        <v>26</v>
      </c>
      <c r="F783" s="20">
        <v>22</v>
      </c>
      <c r="G783" s="20">
        <v>21</v>
      </c>
      <c r="H783" s="21">
        <v>46255</v>
      </c>
      <c r="J783" s="19" t="s">
        <v>18</v>
      </c>
      <c r="K783" s="32" t="s">
        <v>19</v>
      </c>
      <c r="L783" t="s">
        <v>19</v>
      </c>
      <c r="M783" t="s">
        <v>19</v>
      </c>
      <c r="AA783">
        <f t="shared" si="12"/>
        <v>0</v>
      </c>
    </row>
    <row r="784" spans="1:27" x14ac:dyDescent="0.25">
      <c r="A784" s="6" t="s">
        <v>1802</v>
      </c>
      <c r="B784" s="6" t="s">
        <v>1807</v>
      </c>
      <c r="C784" s="6" t="s">
        <v>1808</v>
      </c>
      <c r="D784" s="6" t="s">
        <v>16</v>
      </c>
      <c r="E784" s="6" t="s">
        <v>26</v>
      </c>
      <c r="F784" s="20">
        <v>150</v>
      </c>
      <c r="G784" s="20">
        <v>2</v>
      </c>
      <c r="H784" s="21">
        <v>46251</v>
      </c>
      <c r="I784" s="6" t="s">
        <v>170</v>
      </c>
      <c r="J784" s="19" t="s">
        <v>707</v>
      </c>
      <c r="K784" s="32" t="s">
        <v>19</v>
      </c>
      <c r="L784" t="s">
        <v>19</v>
      </c>
      <c r="AA784">
        <f t="shared" si="12"/>
        <v>150</v>
      </c>
    </row>
    <row r="785" spans="1:27" x14ac:dyDescent="0.25">
      <c r="A785" s="6" t="s">
        <v>1809</v>
      </c>
      <c r="B785" s="6" t="s">
        <v>1810</v>
      </c>
      <c r="C785" s="6" t="s">
        <v>1811</v>
      </c>
      <c r="D785" s="6" t="s">
        <v>16</v>
      </c>
      <c r="E785" s="6" t="s">
        <v>22</v>
      </c>
      <c r="F785" s="20">
        <v>3850</v>
      </c>
      <c r="G785" s="20">
        <v>1541</v>
      </c>
      <c r="H785" s="21">
        <v>46255</v>
      </c>
      <c r="I785" s="6" t="s">
        <v>170</v>
      </c>
      <c r="J785" s="19" t="s">
        <v>234</v>
      </c>
      <c r="K785" s="32" t="s">
        <v>19</v>
      </c>
      <c r="L785" t="s">
        <v>19</v>
      </c>
      <c r="M785" t="s">
        <v>19</v>
      </c>
      <c r="AA785">
        <f t="shared" si="12"/>
        <v>3850</v>
      </c>
    </row>
    <row r="786" spans="1:27" x14ac:dyDescent="0.25">
      <c r="A786" s="6" t="s">
        <v>1809</v>
      </c>
      <c r="B786" s="6" t="s">
        <v>1812</v>
      </c>
      <c r="C786" s="6" t="s">
        <v>1813</v>
      </c>
      <c r="D786" s="6" t="s">
        <v>16</v>
      </c>
      <c r="E786" s="6" t="s">
        <v>22</v>
      </c>
      <c r="F786" s="20">
        <v>21761</v>
      </c>
      <c r="G786" s="20">
        <v>9230</v>
      </c>
      <c r="H786" s="21">
        <v>46255</v>
      </c>
      <c r="I786" s="6" t="s">
        <v>170</v>
      </c>
      <c r="K786" s="32" t="s">
        <v>19</v>
      </c>
      <c r="L786" t="s">
        <v>19</v>
      </c>
      <c r="M786" t="s">
        <v>19</v>
      </c>
      <c r="AA786">
        <f t="shared" si="12"/>
        <v>21761</v>
      </c>
    </row>
    <row r="787" spans="1:27" x14ac:dyDescent="0.25">
      <c r="A787" s="6" t="s">
        <v>1809</v>
      </c>
      <c r="B787" s="6" t="s">
        <v>1814</v>
      </c>
      <c r="C787" s="6" t="s">
        <v>1815</v>
      </c>
      <c r="D787" s="6" t="s">
        <v>16</v>
      </c>
      <c r="E787" s="6" t="s">
        <v>29</v>
      </c>
      <c r="F787" s="20">
        <v>2505</v>
      </c>
      <c r="G787" s="20">
        <v>67</v>
      </c>
      <c r="H787" s="21">
        <v>46218</v>
      </c>
      <c r="I787" s="6" t="s">
        <v>170</v>
      </c>
      <c r="K787" s="32" t="s">
        <v>30</v>
      </c>
      <c r="AA787">
        <f t="shared" si="12"/>
        <v>2505</v>
      </c>
    </row>
    <row r="788" spans="1:27" x14ac:dyDescent="0.25">
      <c r="A788" s="6" t="s">
        <v>1809</v>
      </c>
      <c r="B788" s="6" t="s">
        <v>1816</v>
      </c>
      <c r="C788" s="6" t="s">
        <v>1817</v>
      </c>
      <c r="D788" s="6" t="s">
        <v>16</v>
      </c>
      <c r="E788" s="6" t="s">
        <v>22</v>
      </c>
      <c r="F788" s="20">
        <v>1500</v>
      </c>
      <c r="G788" s="20">
        <v>515</v>
      </c>
      <c r="H788" s="21">
        <v>46237</v>
      </c>
      <c r="J788" s="19" t="s">
        <v>23</v>
      </c>
      <c r="K788" s="32" t="s">
        <v>19</v>
      </c>
      <c r="AA788">
        <f t="shared" si="12"/>
        <v>0</v>
      </c>
    </row>
    <row r="789" spans="1:27" x14ac:dyDescent="0.25">
      <c r="A789" s="6" t="s">
        <v>1809</v>
      </c>
      <c r="B789" s="6" t="s">
        <v>1818</v>
      </c>
      <c r="C789" s="6" t="s">
        <v>1819</v>
      </c>
      <c r="D789" s="6" t="s">
        <v>16</v>
      </c>
      <c r="E789" s="6" t="s">
        <v>26</v>
      </c>
      <c r="F789" s="20">
        <v>142</v>
      </c>
      <c r="G789" s="20">
        <v>1</v>
      </c>
      <c r="H789" s="21">
        <v>46255</v>
      </c>
      <c r="I789" s="6" t="s">
        <v>170</v>
      </c>
      <c r="J789" s="19" t="s">
        <v>1820</v>
      </c>
      <c r="K789" s="32" t="s">
        <v>19</v>
      </c>
      <c r="L789" t="s">
        <v>19</v>
      </c>
      <c r="M789" t="s">
        <v>19</v>
      </c>
      <c r="AA789">
        <f t="shared" si="12"/>
        <v>142</v>
      </c>
    </row>
    <row r="790" spans="1:27" x14ac:dyDescent="0.25">
      <c r="A790" s="6" t="s">
        <v>1809</v>
      </c>
      <c r="B790" s="6" t="s">
        <v>1821</v>
      </c>
      <c r="C790" s="6" t="s">
        <v>1822</v>
      </c>
      <c r="D790" s="6" t="s">
        <v>16</v>
      </c>
      <c r="E790" s="6" t="s">
        <v>26</v>
      </c>
      <c r="F790" s="20">
        <v>56</v>
      </c>
      <c r="G790" s="20">
        <v>28</v>
      </c>
      <c r="H790" s="21">
        <v>46231</v>
      </c>
      <c r="J790" s="19" t="s">
        <v>18</v>
      </c>
      <c r="K790" s="32" t="s">
        <v>19</v>
      </c>
      <c r="AA790">
        <f t="shared" si="12"/>
        <v>0</v>
      </c>
    </row>
    <row r="791" spans="1:27" x14ac:dyDescent="0.25">
      <c r="A791" s="6" t="s">
        <v>1809</v>
      </c>
      <c r="B791" s="6" t="s">
        <v>1823</v>
      </c>
      <c r="C791" s="6" t="s">
        <v>1824</v>
      </c>
      <c r="D791" s="6" t="s">
        <v>16</v>
      </c>
      <c r="E791" s="6" t="s">
        <v>26</v>
      </c>
      <c r="F791" s="20">
        <v>360</v>
      </c>
      <c r="G791" s="20">
        <v>99</v>
      </c>
      <c r="H791" s="21">
        <v>46231</v>
      </c>
      <c r="J791" s="19" t="s">
        <v>18</v>
      </c>
      <c r="K791" s="32" t="s">
        <v>19</v>
      </c>
      <c r="AA791">
        <f t="shared" si="12"/>
        <v>0</v>
      </c>
    </row>
    <row r="792" spans="1:27" x14ac:dyDescent="0.25">
      <c r="A792" s="6" t="s">
        <v>1809</v>
      </c>
      <c r="B792" s="6" t="s">
        <v>1825</v>
      </c>
      <c r="C792" s="6" t="s">
        <v>1826</v>
      </c>
      <c r="D792" s="6" t="s">
        <v>16</v>
      </c>
      <c r="E792" s="6" t="s">
        <v>26</v>
      </c>
      <c r="F792" s="20">
        <v>37</v>
      </c>
      <c r="G792" s="20">
        <v>29</v>
      </c>
      <c r="H792" s="21">
        <v>46231</v>
      </c>
      <c r="J792" s="19" t="s">
        <v>18</v>
      </c>
      <c r="K792" s="32" t="s">
        <v>19</v>
      </c>
      <c r="AA792">
        <f t="shared" si="12"/>
        <v>0</v>
      </c>
    </row>
    <row r="793" spans="1:27" x14ac:dyDescent="0.25">
      <c r="A793" s="6" t="s">
        <v>1809</v>
      </c>
      <c r="B793" s="6" t="s">
        <v>1827</v>
      </c>
      <c r="C793" s="6" t="s">
        <v>1828</v>
      </c>
      <c r="D793" s="6" t="s">
        <v>16</v>
      </c>
      <c r="E793" s="6" t="s">
        <v>26</v>
      </c>
      <c r="F793" s="20">
        <v>90</v>
      </c>
      <c r="G793" s="20">
        <v>43</v>
      </c>
      <c r="K793" s="32" t="s">
        <v>30</v>
      </c>
      <c r="AA793">
        <f t="shared" si="12"/>
        <v>0</v>
      </c>
    </row>
    <row r="794" spans="1:27" x14ac:dyDescent="0.25">
      <c r="A794" s="6" t="s">
        <v>1809</v>
      </c>
      <c r="B794" s="6" t="s">
        <v>1829</v>
      </c>
      <c r="C794" s="6" t="s">
        <v>1830</v>
      </c>
      <c r="D794" s="6" t="s">
        <v>16</v>
      </c>
      <c r="E794" s="6" t="s">
        <v>26</v>
      </c>
      <c r="F794" s="20">
        <v>150</v>
      </c>
      <c r="G794" s="20">
        <v>49</v>
      </c>
      <c r="K794" s="32" t="s">
        <v>30</v>
      </c>
      <c r="AA794">
        <f t="shared" si="12"/>
        <v>0</v>
      </c>
    </row>
    <row r="795" spans="1:27" x14ac:dyDescent="0.25">
      <c r="A795" s="6" t="s">
        <v>1809</v>
      </c>
      <c r="B795" s="6" t="s">
        <v>1831</v>
      </c>
      <c r="C795" s="6" t="s">
        <v>1832</v>
      </c>
      <c r="D795" s="6" t="s">
        <v>16</v>
      </c>
      <c r="E795" s="6" t="s">
        <v>26</v>
      </c>
      <c r="F795" s="20">
        <v>200</v>
      </c>
      <c r="G795" s="20">
        <v>90</v>
      </c>
      <c r="K795" s="32" t="s">
        <v>30</v>
      </c>
      <c r="AA795">
        <f t="shared" si="12"/>
        <v>0</v>
      </c>
    </row>
    <row r="796" spans="1:27" x14ac:dyDescent="0.25">
      <c r="A796" s="6" t="s">
        <v>1809</v>
      </c>
      <c r="B796" s="6" t="s">
        <v>1833</v>
      </c>
      <c r="C796" s="6" t="s">
        <v>1834</v>
      </c>
      <c r="D796" s="6" t="s">
        <v>16</v>
      </c>
      <c r="E796" s="6" t="s">
        <v>26</v>
      </c>
      <c r="F796" s="20">
        <v>290</v>
      </c>
      <c r="G796" s="20">
        <v>140</v>
      </c>
      <c r="K796" s="32" t="s">
        <v>30</v>
      </c>
      <c r="AA796">
        <f t="shared" si="12"/>
        <v>0</v>
      </c>
    </row>
    <row r="797" spans="1:27" x14ac:dyDescent="0.25">
      <c r="A797" s="6" t="s">
        <v>1835</v>
      </c>
      <c r="B797" s="6" t="s">
        <v>1836</v>
      </c>
      <c r="C797" s="6" t="s">
        <v>1837</v>
      </c>
      <c r="D797" s="6" t="s">
        <v>16</v>
      </c>
      <c r="E797" s="6" t="s">
        <v>26</v>
      </c>
      <c r="F797" s="20">
        <v>1975</v>
      </c>
      <c r="G797" s="20">
        <v>249</v>
      </c>
      <c r="H797" s="21">
        <v>46255</v>
      </c>
      <c r="J797" s="19" t="s">
        <v>18</v>
      </c>
      <c r="K797" s="32" t="s">
        <v>19</v>
      </c>
      <c r="M797" t="s">
        <v>19</v>
      </c>
      <c r="AA797">
        <f t="shared" si="12"/>
        <v>0</v>
      </c>
    </row>
    <row r="798" spans="1:27" x14ac:dyDescent="0.25">
      <c r="A798" s="6" t="s">
        <v>1835</v>
      </c>
      <c r="B798" s="6" t="s">
        <v>1838</v>
      </c>
      <c r="C798" s="6" t="s">
        <v>1839</v>
      </c>
      <c r="D798" s="6" t="s">
        <v>16</v>
      </c>
      <c r="E798" s="6" t="s">
        <v>26</v>
      </c>
      <c r="F798" s="20">
        <v>530</v>
      </c>
      <c r="G798" s="20">
        <v>253</v>
      </c>
      <c r="K798" s="32" t="s">
        <v>30</v>
      </c>
      <c r="AA798">
        <f t="shared" si="12"/>
        <v>0</v>
      </c>
    </row>
    <row r="799" spans="1:27" ht="30" x14ac:dyDescent="0.25">
      <c r="A799" s="6" t="s">
        <v>1835</v>
      </c>
      <c r="B799" s="6" t="s">
        <v>1840</v>
      </c>
      <c r="C799" s="6" t="s">
        <v>1841</v>
      </c>
      <c r="D799" s="6" t="s">
        <v>16</v>
      </c>
      <c r="E799" s="6" t="s">
        <v>22</v>
      </c>
      <c r="F799" s="20">
        <v>800</v>
      </c>
      <c r="G799" s="20">
        <v>378</v>
      </c>
      <c r="H799" s="21">
        <v>46255</v>
      </c>
      <c r="J799" s="19" t="s">
        <v>1842</v>
      </c>
      <c r="K799" s="32" t="s">
        <v>19</v>
      </c>
      <c r="M799" t="s">
        <v>19</v>
      </c>
      <c r="AA799">
        <f t="shared" si="12"/>
        <v>0</v>
      </c>
    </row>
    <row r="800" spans="1:27" x14ac:dyDescent="0.25">
      <c r="A800" s="6" t="s">
        <v>1835</v>
      </c>
      <c r="B800" s="6" t="s">
        <v>1843</v>
      </c>
      <c r="C800" s="6" t="s">
        <v>1844</v>
      </c>
      <c r="D800" s="6" t="s">
        <v>16</v>
      </c>
      <c r="E800" s="6" t="s">
        <v>26</v>
      </c>
      <c r="F800" s="20">
        <v>206</v>
      </c>
      <c r="G800" s="20">
        <v>128</v>
      </c>
      <c r="H800" s="21">
        <v>46255</v>
      </c>
      <c r="J800" s="19" t="s">
        <v>18</v>
      </c>
      <c r="K800" s="32" t="s">
        <v>19</v>
      </c>
      <c r="M800" t="s">
        <v>19</v>
      </c>
      <c r="AA800">
        <f t="shared" si="12"/>
        <v>0</v>
      </c>
    </row>
    <row r="801" spans="1:27" x14ac:dyDescent="0.25">
      <c r="A801" s="6" t="s">
        <v>1845</v>
      </c>
      <c r="B801" s="6" t="s">
        <v>1846</v>
      </c>
      <c r="C801" s="6" t="s">
        <v>1847</v>
      </c>
      <c r="D801" s="6" t="s">
        <v>16</v>
      </c>
      <c r="E801" s="6" t="s">
        <v>26</v>
      </c>
      <c r="F801" s="20">
        <v>1840</v>
      </c>
      <c r="G801" s="20">
        <v>127</v>
      </c>
      <c r="H801" s="21">
        <v>46259</v>
      </c>
      <c r="J801" s="19" t="s">
        <v>18</v>
      </c>
      <c r="K801" s="32" t="s">
        <v>19</v>
      </c>
      <c r="L801" t="s">
        <v>19</v>
      </c>
      <c r="M801" t="s">
        <v>19</v>
      </c>
      <c r="AA801">
        <f t="shared" si="12"/>
        <v>0</v>
      </c>
    </row>
    <row r="802" spans="1:27" x14ac:dyDescent="0.25">
      <c r="A802" s="6" t="s">
        <v>1845</v>
      </c>
      <c r="B802" s="6" t="s">
        <v>1848</v>
      </c>
      <c r="C802" s="6" t="s">
        <v>1849</v>
      </c>
      <c r="D802" s="6" t="s">
        <v>16</v>
      </c>
      <c r="E802" s="6" t="s">
        <v>26</v>
      </c>
      <c r="F802" s="20">
        <v>220</v>
      </c>
      <c r="G802" s="20">
        <v>91</v>
      </c>
      <c r="H802" s="21">
        <v>46251</v>
      </c>
      <c r="I802" s="6" t="s">
        <v>170</v>
      </c>
      <c r="J802" s="19" t="s">
        <v>234</v>
      </c>
      <c r="K802" s="32" t="s">
        <v>19</v>
      </c>
      <c r="L802" t="s">
        <v>19</v>
      </c>
      <c r="AA802">
        <f t="shared" si="12"/>
        <v>220</v>
      </c>
    </row>
    <row r="803" spans="1:27" x14ac:dyDescent="0.25">
      <c r="A803" s="6" t="s">
        <v>1850</v>
      </c>
      <c r="B803" s="6" t="s">
        <v>1851</v>
      </c>
      <c r="C803" s="6" t="s">
        <v>1852</v>
      </c>
      <c r="D803" s="6" t="s">
        <v>16</v>
      </c>
      <c r="E803" s="6" t="s">
        <v>26</v>
      </c>
      <c r="F803" s="20">
        <v>66</v>
      </c>
      <c r="G803" s="20">
        <v>36</v>
      </c>
      <c r="H803" s="21">
        <v>46255</v>
      </c>
      <c r="I803" s="6" t="s">
        <v>170</v>
      </c>
      <c r="K803" s="32" t="s">
        <v>363</v>
      </c>
      <c r="L803" t="s">
        <v>363</v>
      </c>
      <c r="M803" t="s">
        <v>19</v>
      </c>
      <c r="AA803">
        <f t="shared" si="12"/>
        <v>66</v>
      </c>
    </row>
    <row r="804" spans="1:27" x14ac:dyDescent="0.25">
      <c r="A804" s="6" t="s">
        <v>1850</v>
      </c>
      <c r="B804" s="6" t="s">
        <v>1853</v>
      </c>
      <c r="C804" s="6" t="s">
        <v>1854</v>
      </c>
      <c r="D804" s="6" t="s">
        <v>16</v>
      </c>
      <c r="E804" s="6" t="s">
        <v>26</v>
      </c>
      <c r="F804" s="20">
        <v>300</v>
      </c>
      <c r="G804" s="20">
        <v>111</v>
      </c>
      <c r="H804" s="21">
        <v>46255</v>
      </c>
      <c r="I804" s="6" t="s">
        <v>170</v>
      </c>
      <c r="K804" s="32" t="s">
        <v>363</v>
      </c>
      <c r="L804" t="s">
        <v>363</v>
      </c>
      <c r="M804" t="s">
        <v>19</v>
      </c>
      <c r="AA804">
        <f t="shared" si="12"/>
        <v>300</v>
      </c>
    </row>
    <row r="805" spans="1:27" x14ac:dyDescent="0.25">
      <c r="A805" s="6" t="s">
        <v>1850</v>
      </c>
      <c r="B805" s="6" t="s">
        <v>1855</v>
      </c>
      <c r="C805" s="12" t="s">
        <v>1856</v>
      </c>
      <c r="D805" s="6" t="s">
        <v>16</v>
      </c>
      <c r="E805" s="6" t="s">
        <v>26</v>
      </c>
      <c r="F805" s="20">
        <v>350</v>
      </c>
      <c r="G805" s="20">
        <v>230</v>
      </c>
      <c r="H805" s="21">
        <v>46255</v>
      </c>
      <c r="I805" s="6" t="s">
        <v>170</v>
      </c>
      <c r="J805" s="19" t="s">
        <v>234</v>
      </c>
      <c r="K805" s="32" t="s">
        <v>19</v>
      </c>
      <c r="L805" t="s">
        <v>19</v>
      </c>
      <c r="M805" t="s">
        <v>19</v>
      </c>
      <c r="AA805">
        <f t="shared" si="12"/>
        <v>350</v>
      </c>
    </row>
    <row r="806" spans="1:27" x14ac:dyDescent="0.25">
      <c r="A806" s="6" t="s">
        <v>1850</v>
      </c>
      <c r="B806" s="6" t="s">
        <v>1857</v>
      </c>
      <c r="C806" s="6" t="s">
        <v>1858</v>
      </c>
      <c r="D806" s="6" t="s">
        <v>16</v>
      </c>
      <c r="E806" s="6" t="s">
        <v>26</v>
      </c>
      <c r="F806" s="20">
        <v>60</v>
      </c>
      <c r="G806" s="20">
        <v>19</v>
      </c>
      <c r="H806" s="21">
        <v>46255</v>
      </c>
      <c r="I806" s="6" t="s">
        <v>170</v>
      </c>
      <c r="K806" s="32" t="s">
        <v>363</v>
      </c>
      <c r="L806" t="s">
        <v>363</v>
      </c>
      <c r="M806" t="s">
        <v>19</v>
      </c>
      <c r="AA806">
        <f t="shared" si="12"/>
        <v>60</v>
      </c>
    </row>
    <row r="807" spans="1:27" x14ac:dyDescent="0.25">
      <c r="A807" s="6" t="s">
        <v>1850</v>
      </c>
      <c r="B807" s="6" t="s">
        <v>1859</v>
      </c>
      <c r="C807" s="6" t="s">
        <v>1860</v>
      </c>
      <c r="D807" s="6" t="s">
        <v>16</v>
      </c>
      <c r="E807" s="6" t="s">
        <v>26</v>
      </c>
      <c r="F807" s="20">
        <v>80</v>
      </c>
      <c r="G807" s="20">
        <v>41</v>
      </c>
      <c r="H807" s="21">
        <v>46251</v>
      </c>
      <c r="I807" s="6" t="s">
        <v>170</v>
      </c>
      <c r="K807" s="32" t="s">
        <v>30</v>
      </c>
      <c r="AA807">
        <f t="shared" si="12"/>
        <v>80</v>
      </c>
    </row>
    <row r="808" spans="1:27" x14ac:dyDescent="0.25">
      <c r="A808" s="6" t="s">
        <v>1850</v>
      </c>
      <c r="B808" s="6" t="s">
        <v>1861</v>
      </c>
      <c r="C808" s="6" t="s">
        <v>1862</v>
      </c>
      <c r="D808" s="6" t="s">
        <v>16</v>
      </c>
      <c r="E808" s="6" t="s">
        <v>26</v>
      </c>
      <c r="F808" s="20">
        <v>1996</v>
      </c>
      <c r="G808" s="20">
        <v>161</v>
      </c>
      <c r="H808" s="21">
        <v>46255</v>
      </c>
      <c r="I808" s="6" t="s">
        <v>170</v>
      </c>
      <c r="K808" s="32" t="s">
        <v>363</v>
      </c>
      <c r="L808" t="s">
        <v>363</v>
      </c>
      <c r="M808" t="s">
        <v>19</v>
      </c>
      <c r="AA808">
        <f t="shared" si="12"/>
        <v>1996</v>
      </c>
    </row>
    <row r="809" spans="1:27" x14ac:dyDescent="0.25">
      <c r="A809" s="6" t="s">
        <v>1850</v>
      </c>
      <c r="B809" s="6" t="s">
        <v>1863</v>
      </c>
      <c r="C809" s="6" t="s">
        <v>1864</v>
      </c>
      <c r="D809" s="6" t="s">
        <v>16</v>
      </c>
      <c r="E809" s="6" t="s">
        <v>26</v>
      </c>
      <c r="F809" s="20">
        <v>58</v>
      </c>
      <c r="G809" s="20">
        <v>1</v>
      </c>
      <c r="K809" s="32" t="s">
        <v>30</v>
      </c>
      <c r="AA809">
        <f t="shared" si="12"/>
        <v>0</v>
      </c>
    </row>
    <row r="810" spans="1:27" x14ac:dyDescent="0.25">
      <c r="A810" s="6" t="s">
        <v>1850</v>
      </c>
      <c r="B810" s="6" t="s">
        <v>1865</v>
      </c>
      <c r="C810" s="6" t="s">
        <v>1866</v>
      </c>
      <c r="D810" s="6" t="s">
        <v>16</v>
      </c>
      <c r="E810" s="6" t="s">
        <v>26</v>
      </c>
      <c r="F810" s="20">
        <v>67</v>
      </c>
      <c r="G810" s="20">
        <v>22</v>
      </c>
      <c r="H810" s="21">
        <v>46255</v>
      </c>
      <c r="I810" s="6" t="s">
        <v>170</v>
      </c>
      <c r="K810" s="32" t="s">
        <v>19</v>
      </c>
      <c r="L810" t="s">
        <v>19</v>
      </c>
      <c r="M810" t="s">
        <v>19</v>
      </c>
      <c r="AA810">
        <f t="shared" si="12"/>
        <v>67</v>
      </c>
    </row>
    <row r="811" spans="1:27" x14ac:dyDescent="0.25">
      <c r="A811" s="6" t="s">
        <v>1850</v>
      </c>
      <c r="B811" s="6" t="s">
        <v>1867</v>
      </c>
      <c r="C811" s="6" t="s">
        <v>1868</v>
      </c>
      <c r="D811" s="6" t="s">
        <v>16</v>
      </c>
      <c r="E811" s="6" t="s">
        <v>26</v>
      </c>
      <c r="F811" s="20">
        <v>200</v>
      </c>
      <c r="G811" s="20">
        <v>83</v>
      </c>
      <c r="H811" s="21">
        <v>46251</v>
      </c>
      <c r="I811" s="6" t="s">
        <v>170</v>
      </c>
      <c r="K811" s="32" t="s">
        <v>19</v>
      </c>
      <c r="L811" t="s">
        <v>19</v>
      </c>
      <c r="AA811">
        <f t="shared" si="12"/>
        <v>200</v>
      </c>
    </row>
    <row r="812" spans="1:27" x14ac:dyDescent="0.25">
      <c r="A812" s="6" t="s">
        <v>1850</v>
      </c>
      <c r="B812" s="6" t="s">
        <v>1869</v>
      </c>
      <c r="C812" s="6" t="s">
        <v>1870</v>
      </c>
      <c r="D812" s="6" t="s">
        <v>16</v>
      </c>
      <c r="E812" s="6" t="s">
        <v>29</v>
      </c>
      <c r="F812" s="20">
        <v>3525</v>
      </c>
      <c r="G812" s="20">
        <v>873</v>
      </c>
      <c r="K812" s="32" t="s">
        <v>30</v>
      </c>
      <c r="AA812">
        <f t="shared" si="12"/>
        <v>0</v>
      </c>
    </row>
    <row r="813" spans="1:27" x14ac:dyDescent="0.25">
      <c r="A813" s="6" t="s">
        <v>1850</v>
      </c>
      <c r="B813" s="6" t="s">
        <v>1871</v>
      </c>
      <c r="C813" s="6" t="s">
        <v>1872</v>
      </c>
      <c r="D813" s="6" t="s">
        <v>16</v>
      </c>
      <c r="E813" s="6" t="s">
        <v>26</v>
      </c>
      <c r="F813" s="20">
        <v>89</v>
      </c>
      <c r="G813" s="20">
        <v>5</v>
      </c>
      <c r="K813" s="32" t="s">
        <v>30</v>
      </c>
      <c r="AA813">
        <f t="shared" si="12"/>
        <v>0</v>
      </c>
    </row>
    <row r="814" spans="1:27" x14ac:dyDescent="0.25">
      <c r="A814" s="6" t="s">
        <v>1850</v>
      </c>
      <c r="B814" s="6" t="s">
        <v>1873</v>
      </c>
      <c r="C814" s="6" t="s">
        <v>1874</v>
      </c>
      <c r="D814" s="6" t="s">
        <v>16</v>
      </c>
      <c r="E814" s="6" t="s">
        <v>26</v>
      </c>
      <c r="F814" s="20">
        <v>100</v>
      </c>
      <c r="G814" s="20">
        <v>41</v>
      </c>
      <c r="H814" s="6" t="s">
        <v>1748</v>
      </c>
      <c r="I814" s="6" t="s">
        <v>170</v>
      </c>
      <c r="K814" s="32" t="s">
        <v>30</v>
      </c>
      <c r="AA814">
        <f t="shared" si="12"/>
        <v>100</v>
      </c>
    </row>
    <row r="815" spans="1:27" x14ac:dyDescent="0.25">
      <c r="A815" s="6" t="s">
        <v>1850</v>
      </c>
      <c r="B815" s="6" t="s">
        <v>1875</v>
      </c>
      <c r="C815" s="6" t="s">
        <v>1876</v>
      </c>
      <c r="D815" s="6" t="s">
        <v>16</v>
      </c>
      <c r="E815" s="6" t="s">
        <v>26</v>
      </c>
      <c r="F815" s="20">
        <v>123</v>
      </c>
      <c r="G815" s="20">
        <v>73</v>
      </c>
      <c r="H815" s="21">
        <v>46244</v>
      </c>
      <c r="I815" s="6" t="s">
        <v>170</v>
      </c>
      <c r="K815" s="32" t="s">
        <v>19</v>
      </c>
      <c r="AA815">
        <f t="shared" si="12"/>
        <v>123</v>
      </c>
    </row>
    <row r="816" spans="1:27" x14ac:dyDescent="0.25">
      <c r="A816" s="6" t="s">
        <v>1850</v>
      </c>
      <c r="B816" s="6" t="s">
        <v>1877</v>
      </c>
      <c r="C816" s="6" t="s">
        <v>1878</v>
      </c>
      <c r="D816" s="6" t="s">
        <v>16</v>
      </c>
      <c r="E816" s="6" t="s">
        <v>26</v>
      </c>
      <c r="F816" s="20">
        <v>755</v>
      </c>
      <c r="G816" s="20">
        <v>425</v>
      </c>
      <c r="H816" s="21">
        <v>46255</v>
      </c>
      <c r="I816" s="6" t="s">
        <v>170</v>
      </c>
      <c r="K816" s="32" t="s">
        <v>19</v>
      </c>
      <c r="L816" t="s">
        <v>19</v>
      </c>
      <c r="M816" t="s">
        <v>19</v>
      </c>
      <c r="AA816">
        <f t="shared" si="12"/>
        <v>755</v>
      </c>
    </row>
    <row r="817" spans="1:27" x14ac:dyDescent="0.25">
      <c r="A817" s="6" t="s">
        <v>1850</v>
      </c>
      <c r="B817" s="6" t="s">
        <v>1879</v>
      </c>
      <c r="C817" s="6" t="s">
        <v>1880</v>
      </c>
      <c r="D817" s="6" t="s">
        <v>16</v>
      </c>
      <c r="E817" s="6" t="s">
        <v>26</v>
      </c>
      <c r="F817" s="20">
        <v>90</v>
      </c>
      <c r="G817" s="20">
        <v>51</v>
      </c>
      <c r="K817" s="32" t="s">
        <v>30</v>
      </c>
      <c r="AA817">
        <f t="shared" si="12"/>
        <v>0</v>
      </c>
    </row>
    <row r="818" spans="1:27" x14ac:dyDescent="0.25">
      <c r="A818" s="6" t="s">
        <v>1850</v>
      </c>
      <c r="B818" s="6" t="s">
        <v>1881</v>
      </c>
      <c r="C818" s="6" t="s">
        <v>1882</v>
      </c>
      <c r="D818" s="6" t="s">
        <v>16</v>
      </c>
      <c r="E818" s="6" t="s">
        <v>26</v>
      </c>
      <c r="F818" s="20">
        <v>501</v>
      </c>
      <c r="G818" s="20">
        <v>328</v>
      </c>
      <c r="K818" s="32" t="s">
        <v>30</v>
      </c>
      <c r="AA818">
        <f t="shared" si="12"/>
        <v>0</v>
      </c>
    </row>
    <row r="819" spans="1:27" x14ac:dyDescent="0.25">
      <c r="A819" s="6" t="s">
        <v>1850</v>
      </c>
      <c r="B819" s="6" t="s">
        <v>1883</v>
      </c>
      <c r="C819" s="6" t="s">
        <v>1884</v>
      </c>
      <c r="D819" s="6" t="s">
        <v>16</v>
      </c>
      <c r="E819" s="6" t="s">
        <v>26</v>
      </c>
      <c r="F819" s="20">
        <v>52</v>
      </c>
      <c r="G819" s="20">
        <v>23</v>
      </c>
      <c r="H819" s="21">
        <v>46255</v>
      </c>
      <c r="I819" s="6" t="s">
        <v>170</v>
      </c>
      <c r="K819" s="32" t="s">
        <v>19</v>
      </c>
      <c r="L819" t="s">
        <v>19</v>
      </c>
      <c r="M819" t="s">
        <v>19</v>
      </c>
      <c r="AA819">
        <f t="shared" si="12"/>
        <v>52</v>
      </c>
    </row>
    <row r="820" spans="1:27" x14ac:dyDescent="0.25">
      <c r="A820" s="6" t="s">
        <v>1850</v>
      </c>
      <c r="B820" s="6" t="s">
        <v>1885</v>
      </c>
      <c r="C820" s="6" t="s">
        <v>1886</v>
      </c>
      <c r="D820" s="6" t="s">
        <v>16</v>
      </c>
      <c r="E820" s="6" t="s">
        <v>26</v>
      </c>
      <c r="F820" s="20">
        <v>175</v>
      </c>
      <c r="G820" s="20">
        <v>71</v>
      </c>
      <c r="H820" s="21">
        <v>46255</v>
      </c>
      <c r="I820" s="6" t="s">
        <v>170</v>
      </c>
      <c r="K820" s="32" t="s">
        <v>19</v>
      </c>
      <c r="L820" t="s">
        <v>19</v>
      </c>
      <c r="M820" t="s">
        <v>19</v>
      </c>
      <c r="AA820">
        <f t="shared" si="12"/>
        <v>175</v>
      </c>
    </row>
    <row r="821" spans="1:27" x14ac:dyDescent="0.25">
      <c r="A821" s="6" t="s">
        <v>1850</v>
      </c>
      <c r="B821" s="6" t="s">
        <v>1887</v>
      </c>
      <c r="C821" s="6" t="s">
        <v>1888</v>
      </c>
      <c r="D821" s="6" t="s">
        <v>16</v>
      </c>
      <c r="E821" s="6" t="s">
        <v>26</v>
      </c>
      <c r="F821" s="20">
        <v>28</v>
      </c>
      <c r="G821" s="20">
        <v>26</v>
      </c>
      <c r="H821" s="21">
        <v>46251</v>
      </c>
      <c r="I821" s="6" t="s">
        <v>170</v>
      </c>
      <c r="J821" s="19" t="s">
        <v>1889</v>
      </c>
      <c r="K821" s="32" t="s">
        <v>19</v>
      </c>
      <c r="L821" t="s">
        <v>19</v>
      </c>
      <c r="AA821">
        <f t="shared" si="12"/>
        <v>28</v>
      </c>
    </row>
    <row r="822" spans="1:27" x14ac:dyDescent="0.25">
      <c r="A822" s="6" t="s">
        <v>1850</v>
      </c>
      <c r="B822" s="6" t="s">
        <v>1890</v>
      </c>
      <c r="C822" s="6" t="s">
        <v>1891</v>
      </c>
      <c r="D822" s="6" t="s">
        <v>16</v>
      </c>
      <c r="E822" s="6" t="s">
        <v>22</v>
      </c>
      <c r="F822" s="20">
        <v>6000</v>
      </c>
      <c r="G822" s="20">
        <v>2930</v>
      </c>
      <c r="H822" s="21">
        <v>46255</v>
      </c>
      <c r="J822" s="19" t="s">
        <v>23</v>
      </c>
      <c r="K822" s="32" t="s">
        <v>19</v>
      </c>
      <c r="L822" t="s">
        <v>19</v>
      </c>
      <c r="M822" t="s">
        <v>19</v>
      </c>
      <c r="AA822">
        <f t="shared" si="12"/>
        <v>0</v>
      </c>
    </row>
    <row r="823" spans="1:27" x14ac:dyDescent="0.25">
      <c r="A823" s="6" t="s">
        <v>1850</v>
      </c>
      <c r="B823" s="6" t="s">
        <v>1892</v>
      </c>
      <c r="C823" s="6" t="s">
        <v>1893</v>
      </c>
      <c r="D823" s="6" t="s">
        <v>16</v>
      </c>
      <c r="E823" s="6" t="s">
        <v>26</v>
      </c>
      <c r="F823" s="20">
        <v>75</v>
      </c>
      <c r="G823" s="20">
        <v>25</v>
      </c>
      <c r="H823" s="21">
        <v>46237</v>
      </c>
      <c r="I823" s="6" t="s">
        <v>170</v>
      </c>
      <c r="J823" s="19" t="s">
        <v>285</v>
      </c>
      <c r="K823" s="32" t="s">
        <v>19</v>
      </c>
      <c r="AA823">
        <f t="shared" si="12"/>
        <v>75</v>
      </c>
    </row>
    <row r="824" spans="1:27" x14ac:dyDescent="0.25">
      <c r="A824" s="6" t="s">
        <v>1850</v>
      </c>
      <c r="B824" s="6" t="s">
        <v>1894</v>
      </c>
      <c r="C824" s="6" t="s">
        <v>1895</v>
      </c>
      <c r="D824" s="6" t="s">
        <v>16</v>
      </c>
      <c r="E824" s="6" t="s">
        <v>26</v>
      </c>
      <c r="F824" s="20">
        <v>85</v>
      </c>
      <c r="G824" s="20">
        <v>28</v>
      </c>
      <c r="H824" s="21">
        <v>46255</v>
      </c>
      <c r="I824" s="6" t="s">
        <v>170</v>
      </c>
      <c r="K824" s="32" t="s">
        <v>19</v>
      </c>
      <c r="L824" t="s">
        <v>19</v>
      </c>
      <c r="M824" t="s">
        <v>19</v>
      </c>
      <c r="AA824">
        <f t="shared" si="12"/>
        <v>85</v>
      </c>
    </row>
    <row r="825" spans="1:27" x14ac:dyDescent="0.25">
      <c r="A825" s="6" t="s">
        <v>1850</v>
      </c>
      <c r="B825" s="6" t="s">
        <v>1896</v>
      </c>
      <c r="C825" s="6" t="s">
        <v>1897</v>
      </c>
      <c r="D825" s="6" t="s">
        <v>16</v>
      </c>
      <c r="E825" s="6" t="s">
        <v>26</v>
      </c>
      <c r="F825" s="20">
        <v>187</v>
      </c>
      <c r="G825" s="20">
        <v>60</v>
      </c>
      <c r="H825" s="21">
        <v>46251</v>
      </c>
      <c r="I825" s="6" t="s">
        <v>1699</v>
      </c>
      <c r="K825" s="32" t="s">
        <v>19</v>
      </c>
      <c r="L825" t="s">
        <v>19</v>
      </c>
      <c r="AA825">
        <f t="shared" si="12"/>
        <v>187</v>
      </c>
    </row>
    <row r="826" spans="1:27" x14ac:dyDescent="0.25">
      <c r="A826" s="6" t="s">
        <v>1850</v>
      </c>
      <c r="B826" s="6" t="s">
        <v>1898</v>
      </c>
      <c r="C826" s="6" t="s">
        <v>1899</v>
      </c>
      <c r="D826" s="6" t="s">
        <v>16</v>
      </c>
      <c r="E826" s="6" t="s">
        <v>26</v>
      </c>
      <c r="F826" s="20">
        <v>196</v>
      </c>
      <c r="G826" s="20">
        <v>78</v>
      </c>
      <c r="H826" s="21">
        <v>46255</v>
      </c>
      <c r="I826" s="6" t="s">
        <v>170</v>
      </c>
      <c r="K826" s="32" t="s">
        <v>19</v>
      </c>
      <c r="L826" t="s">
        <v>19</v>
      </c>
      <c r="M826" t="s">
        <v>19</v>
      </c>
      <c r="AA826">
        <f t="shared" si="12"/>
        <v>196</v>
      </c>
    </row>
    <row r="827" spans="1:27" x14ac:dyDescent="0.25">
      <c r="A827" s="6" t="s">
        <v>1850</v>
      </c>
      <c r="B827" s="6" t="s">
        <v>1900</v>
      </c>
      <c r="C827" s="6" t="s">
        <v>1901</v>
      </c>
      <c r="D827" s="6" t="s">
        <v>16</v>
      </c>
      <c r="E827" s="6" t="s">
        <v>26</v>
      </c>
      <c r="F827" s="20">
        <v>949</v>
      </c>
      <c r="G827" s="20">
        <v>378</v>
      </c>
      <c r="H827" s="21">
        <v>46255</v>
      </c>
      <c r="I827" s="6" t="s">
        <v>170</v>
      </c>
      <c r="K827" s="32" t="s">
        <v>19</v>
      </c>
      <c r="L827" t="s">
        <v>19</v>
      </c>
      <c r="M827" t="s">
        <v>19</v>
      </c>
      <c r="AA827">
        <f t="shared" si="12"/>
        <v>949</v>
      </c>
    </row>
    <row r="828" spans="1:27" x14ac:dyDescent="0.25">
      <c r="A828" s="6" t="s">
        <v>1850</v>
      </c>
      <c r="B828" s="6" t="s">
        <v>1902</v>
      </c>
      <c r="C828" s="6" t="s">
        <v>1903</v>
      </c>
      <c r="D828" s="6" t="s">
        <v>16</v>
      </c>
      <c r="E828" s="6" t="s">
        <v>26</v>
      </c>
      <c r="F828" s="20">
        <v>150</v>
      </c>
      <c r="G828" s="20">
        <v>61</v>
      </c>
      <c r="H828" s="21">
        <v>46251</v>
      </c>
      <c r="I828" s="6" t="s">
        <v>170</v>
      </c>
      <c r="K828" s="32" t="s">
        <v>19</v>
      </c>
      <c r="L828" t="s">
        <v>19</v>
      </c>
      <c r="AA828">
        <f t="shared" si="12"/>
        <v>150</v>
      </c>
    </row>
    <row r="829" spans="1:27" x14ac:dyDescent="0.25">
      <c r="A829" s="6" t="s">
        <v>1850</v>
      </c>
      <c r="B829" s="6" t="s">
        <v>1904</v>
      </c>
      <c r="C829" s="6" t="s">
        <v>1905</v>
      </c>
      <c r="D829" s="6" t="s">
        <v>16</v>
      </c>
      <c r="E829" s="6" t="s">
        <v>26</v>
      </c>
      <c r="F829" s="20">
        <v>40</v>
      </c>
      <c r="G829" s="20">
        <v>12</v>
      </c>
      <c r="H829" s="21">
        <v>46246</v>
      </c>
      <c r="J829" s="19" t="s">
        <v>50</v>
      </c>
      <c r="K829" s="32" t="s">
        <v>19</v>
      </c>
      <c r="AA829">
        <f t="shared" si="12"/>
        <v>0</v>
      </c>
    </row>
    <row r="830" spans="1:27" x14ac:dyDescent="0.25">
      <c r="A830" s="6" t="s">
        <v>1906</v>
      </c>
      <c r="B830" s="6" t="s">
        <v>1907</v>
      </c>
      <c r="C830" s="6" t="s">
        <v>1908</v>
      </c>
      <c r="D830" s="6" t="s">
        <v>16</v>
      </c>
      <c r="E830" s="6" t="s">
        <v>26</v>
      </c>
      <c r="F830" s="20">
        <v>290</v>
      </c>
      <c r="G830" s="20">
        <v>148</v>
      </c>
      <c r="H830" s="21">
        <v>46255</v>
      </c>
      <c r="I830" s="6" t="s">
        <v>170</v>
      </c>
      <c r="J830" s="19" t="s">
        <v>234</v>
      </c>
      <c r="K830" s="32" t="s">
        <v>19</v>
      </c>
      <c r="L830" t="s">
        <v>19</v>
      </c>
      <c r="M830" t="s">
        <v>19</v>
      </c>
      <c r="AA830">
        <f t="shared" si="12"/>
        <v>290</v>
      </c>
    </row>
    <row r="831" spans="1:27" x14ac:dyDescent="0.25">
      <c r="A831" s="6" t="s">
        <v>1906</v>
      </c>
      <c r="B831" s="6" t="s">
        <v>1909</v>
      </c>
      <c r="C831" s="6" t="s">
        <v>1910</v>
      </c>
      <c r="D831" s="6" t="s">
        <v>16</v>
      </c>
      <c r="E831" s="6" t="s">
        <v>26</v>
      </c>
      <c r="F831" s="20">
        <v>360</v>
      </c>
      <c r="G831" s="20">
        <v>180</v>
      </c>
      <c r="H831" s="21">
        <v>46255</v>
      </c>
      <c r="I831" s="6" t="s">
        <v>170</v>
      </c>
      <c r="J831" s="19" t="s">
        <v>234</v>
      </c>
      <c r="K831" s="32" t="s">
        <v>19</v>
      </c>
      <c r="M831" t="s">
        <v>19</v>
      </c>
      <c r="AA831">
        <f t="shared" si="12"/>
        <v>360</v>
      </c>
    </row>
    <row r="832" spans="1:27" x14ac:dyDescent="0.25">
      <c r="A832" s="6" t="s">
        <v>1906</v>
      </c>
      <c r="B832" s="6" t="s">
        <v>1911</v>
      </c>
      <c r="C832" s="6" t="s">
        <v>1912</v>
      </c>
      <c r="D832" s="6" t="s">
        <v>16</v>
      </c>
      <c r="E832" s="6" t="s">
        <v>26</v>
      </c>
      <c r="F832" s="20">
        <v>466</v>
      </c>
      <c r="G832" s="20">
        <v>48</v>
      </c>
      <c r="H832" s="21">
        <v>46255</v>
      </c>
      <c r="I832" s="6" t="s">
        <v>170</v>
      </c>
      <c r="J832" s="19" t="s">
        <v>234</v>
      </c>
      <c r="K832" s="32" t="s">
        <v>19</v>
      </c>
      <c r="L832" t="s">
        <v>19</v>
      </c>
      <c r="M832" t="s">
        <v>19</v>
      </c>
      <c r="AA832">
        <f t="shared" si="12"/>
        <v>466</v>
      </c>
    </row>
    <row r="833" spans="1:27" x14ac:dyDescent="0.25">
      <c r="A833" s="6" t="s">
        <v>1906</v>
      </c>
      <c r="B833" s="6" t="s">
        <v>1913</v>
      </c>
      <c r="C833" s="6" t="s">
        <v>1914</v>
      </c>
      <c r="D833" s="6" t="s">
        <v>16</v>
      </c>
      <c r="E833" s="6" t="s">
        <v>26</v>
      </c>
      <c r="F833" s="20">
        <v>300</v>
      </c>
      <c r="G833" s="20">
        <v>110</v>
      </c>
      <c r="H833" s="21">
        <v>46255</v>
      </c>
      <c r="I833" s="6" t="s">
        <v>170</v>
      </c>
      <c r="K833" s="32" t="s">
        <v>19</v>
      </c>
      <c r="L833" t="s">
        <v>19</v>
      </c>
      <c r="M833" t="s">
        <v>19</v>
      </c>
      <c r="AA833">
        <f t="shared" si="12"/>
        <v>300</v>
      </c>
    </row>
    <row r="834" spans="1:27" x14ac:dyDescent="0.25">
      <c r="A834" s="6" t="s">
        <v>1915</v>
      </c>
      <c r="B834" s="6" t="s">
        <v>1916</v>
      </c>
      <c r="C834" s="6" t="s">
        <v>1773</v>
      </c>
      <c r="D834" s="6" t="s">
        <v>16</v>
      </c>
      <c r="E834" s="6" t="s">
        <v>26</v>
      </c>
      <c r="F834" s="20">
        <v>42</v>
      </c>
      <c r="G834" s="20">
        <v>27</v>
      </c>
      <c r="H834" s="21">
        <v>46239</v>
      </c>
      <c r="I834" s="6" t="s">
        <v>170</v>
      </c>
      <c r="J834" s="19" t="s">
        <v>1917</v>
      </c>
      <c r="K834" s="32" t="s">
        <v>19</v>
      </c>
      <c r="AA834">
        <f t="shared" ref="AA834:AA897" si="13">IF(OR($I834="Voluntary", $I834="Mandatory"), $F834, 0)</f>
        <v>42</v>
      </c>
    </row>
    <row r="835" spans="1:27" x14ac:dyDescent="0.25">
      <c r="A835" s="6" t="s">
        <v>1915</v>
      </c>
      <c r="B835" s="6" t="s">
        <v>1918</v>
      </c>
      <c r="C835" s="6" t="s">
        <v>1919</v>
      </c>
      <c r="D835" s="6" t="s">
        <v>16</v>
      </c>
      <c r="E835" s="6" t="s">
        <v>26</v>
      </c>
      <c r="F835" s="20">
        <v>55</v>
      </c>
      <c r="G835" s="20">
        <v>20</v>
      </c>
      <c r="K835" s="32" t="s">
        <v>30</v>
      </c>
      <c r="AA835">
        <f t="shared" si="13"/>
        <v>0</v>
      </c>
    </row>
    <row r="836" spans="1:27" x14ac:dyDescent="0.25">
      <c r="A836" s="6" t="s">
        <v>1915</v>
      </c>
      <c r="B836" s="6" t="s">
        <v>1920</v>
      </c>
      <c r="C836" s="6" t="s">
        <v>1921</v>
      </c>
      <c r="D836" s="6" t="s">
        <v>16</v>
      </c>
      <c r="E836" s="6" t="s">
        <v>26</v>
      </c>
      <c r="F836" s="20">
        <v>56</v>
      </c>
      <c r="G836" s="20">
        <v>16</v>
      </c>
      <c r="H836" s="21">
        <v>46255</v>
      </c>
      <c r="I836" s="6" t="s">
        <v>121</v>
      </c>
      <c r="K836" s="32" t="s">
        <v>19</v>
      </c>
      <c r="L836" t="s">
        <v>19</v>
      </c>
      <c r="M836" t="s">
        <v>19</v>
      </c>
      <c r="AA836">
        <f t="shared" si="13"/>
        <v>0</v>
      </c>
    </row>
    <row r="837" spans="1:27" x14ac:dyDescent="0.25">
      <c r="A837" s="6" t="s">
        <v>1915</v>
      </c>
      <c r="B837" s="6" t="s">
        <v>1922</v>
      </c>
      <c r="C837" s="6" t="s">
        <v>1923</v>
      </c>
      <c r="D837" s="6" t="s">
        <v>16</v>
      </c>
      <c r="E837" s="6" t="s">
        <v>26</v>
      </c>
      <c r="F837" s="20">
        <v>100</v>
      </c>
      <c r="G837" s="20">
        <v>48</v>
      </c>
      <c r="H837" s="21">
        <v>46244</v>
      </c>
      <c r="J837" s="19" t="s">
        <v>18</v>
      </c>
      <c r="K837" s="32" t="s">
        <v>19</v>
      </c>
      <c r="AA837">
        <f t="shared" si="13"/>
        <v>0</v>
      </c>
    </row>
    <row r="838" spans="1:27" x14ac:dyDescent="0.25">
      <c r="A838" s="6" t="s">
        <v>1915</v>
      </c>
      <c r="B838" s="6" t="s">
        <v>1924</v>
      </c>
      <c r="C838" s="6" t="s">
        <v>1925</v>
      </c>
      <c r="D838" s="6" t="s">
        <v>16</v>
      </c>
      <c r="E838" s="6" t="s">
        <v>26</v>
      </c>
      <c r="F838" s="20">
        <v>120</v>
      </c>
      <c r="G838" s="20">
        <v>40</v>
      </c>
      <c r="H838" s="21">
        <v>46255</v>
      </c>
      <c r="K838" s="32" t="s">
        <v>30</v>
      </c>
      <c r="M838" t="s">
        <v>19</v>
      </c>
      <c r="AA838">
        <f t="shared" si="13"/>
        <v>0</v>
      </c>
    </row>
    <row r="839" spans="1:27" x14ac:dyDescent="0.25">
      <c r="A839" s="6" t="s">
        <v>1915</v>
      </c>
      <c r="B839" s="6" t="s">
        <v>1926</v>
      </c>
      <c r="C839" s="6" t="s">
        <v>1927</v>
      </c>
      <c r="D839" s="6" t="s">
        <v>16</v>
      </c>
      <c r="E839" s="6" t="s">
        <v>26</v>
      </c>
      <c r="F839" s="20">
        <v>50</v>
      </c>
      <c r="G839" s="20">
        <v>17</v>
      </c>
      <c r="H839" s="21">
        <v>46255</v>
      </c>
      <c r="I839" s="6" t="s">
        <v>121</v>
      </c>
      <c r="K839" s="32" t="s">
        <v>19</v>
      </c>
      <c r="L839" t="s">
        <v>19</v>
      </c>
      <c r="M839" t="s">
        <v>19</v>
      </c>
      <c r="AA839">
        <f t="shared" si="13"/>
        <v>0</v>
      </c>
    </row>
    <row r="840" spans="1:27" x14ac:dyDescent="0.25">
      <c r="A840" s="6" t="s">
        <v>1915</v>
      </c>
      <c r="B840" s="6" t="s">
        <v>1928</v>
      </c>
      <c r="C840" s="6" t="s">
        <v>1929</v>
      </c>
      <c r="D840" s="6" t="s">
        <v>16</v>
      </c>
      <c r="E840" s="6" t="s">
        <v>26</v>
      </c>
      <c r="F840" s="20">
        <v>60</v>
      </c>
      <c r="G840" s="20">
        <v>25</v>
      </c>
      <c r="K840" s="32" t="s">
        <v>30</v>
      </c>
      <c r="AA840">
        <f t="shared" si="13"/>
        <v>0</v>
      </c>
    </row>
    <row r="841" spans="1:27" x14ac:dyDescent="0.25">
      <c r="A841" s="6" t="s">
        <v>1915</v>
      </c>
      <c r="B841" s="6" t="s">
        <v>1930</v>
      </c>
      <c r="C841" s="6" t="s">
        <v>1931</v>
      </c>
      <c r="D841" s="6" t="s">
        <v>16</v>
      </c>
      <c r="E841" s="6" t="s">
        <v>22</v>
      </c>
      <c r="F841" s="20">
        <v>29721</v>
      </c>
      <c r="G841" s="20">
        <v>12248</v>
      </c>
      <c r="H841" s="21">
        <v>46255</v>
      </c>
      <c r="J841" s="19" t="s">
        <v>50</v>
      </c>
      <c r="K841" s="32" t="s">
        <v>19</v>
      </c>
      <c r="L841" t="s">
        <v>19</v>
      </c>
      <c r="M841" t="s">
        <v>19</v>
      </c>
      <c r="AA841">
        <f t="shared" si="13"/>
        <v>0</v>
      </c>
    </row>
    <row r="842" spans="1:27" x14ac:dyDescent="0.25">
      <c r="A842" s="6" t="s">
        <v>1915</v>
      </c>
      <c r="B842" s="6" t="s">
        <v>1932</v>
      </c>
      <c r="C842" s="6" t="s">
        <v>1933</v>
      </c>
      <c r="D842" s="6" t="s">
        <v>16</v>
      </c>
      <c r="E842" s="6" t="s">
        <v>29</v>
      </c>
      <c r="F842" s="20">
        <v>179</v>
      </c>
      <c r="G842" s="20">
        <v>56</v>
      </c>
      <c r="K842" s="32" t="s">
        <v>30</v>
      </c>
      <c r="AA842">
        <f t="shared" si="13"/>
        <v>0</v>
      </c>
    </row>
    <row r="843" spans="1:27" x14ac:dyDescent="0.25">
      <c r="A843" s="6" t="s">
        <v>1934</v>
      </c>
      <c r="B843" s="6" t="s">
        <v>1935</v>
      </c>
      <c r="C843" s="6" t="s">
        <v>1936</v>
      </c>
      <c r="D843" s="6" t="s">
        <v>16</v>
      </c>
      <c r="E843" s="6" t="s">
        <v>22</v>
      </c>
      <c r="F843" s="20">
        <v>1400</v>
      </c>
      <c r="G843" s="20">
        <v>654</v>
      </c>
      <c r="H843" s="21">
        <v>46255</v>
      </c>
      <c r="J843" s="19" t="s">
        <v>489</v>
      </c>
      <c r="K843" s="32" t="s">
        <v>19</v>
      </c>
      <c r="L843" t="s">
        <v>19</v>
      </c>
      <c r="M843" t="s">
        <v>19</v>
      </c>
      <c r="AA843">
        <f t="shared" si="13"/>
        <v>0</v>
      </c>
    </row>
    <row r="844" spans="1:27" x14ac:dyDescent="0.25">
      <c r="A844" s="6" t="s">
        <v>1934</v>
      </c>
      <c r="B844" s="6" t="s">
        <v>1937</v>
      </c>
      <c r="C844" s="6" t="s">
        <v>1938</v>
      </c>
      <c r="D844" s="6" t="s">
        <v>16</v>
      </c>
      <c r="E844" s="6" t="s">
        <v>22</v>
      </c>
      <c r="F844" s="20">
        <v>1900</v>
      </c>
      <c r="G844" s="20">
        <v>750</v>
      </c>
      <c r="H844" s="21">
        <v>46255</v>
      </c>
      <c r="J844" s="19" t="s">
        <v>23</v>
      </c>
      <c r="K844" s="32" t="s">
        <v>19</v>
      </c>
      <c r="L844" t="s">
        <v>19</v>
      </c>
      <c r="M844" t="s">
        <v>19</v>
      </c>
      <c r="AA844">
        <f t="shared" si="13"/>
        <v>0</v>
      </c>
    </row>
    <row r="845" spans="1:27" x14ac:dyDescent="0.25">
      <c r="A845" s="6" t="s">
        <v>1939</v>
      </c>
      <c r="B845" s="6" t="s">
        <v>1940</v>
      </c>
      <c r="C845" s="6" t="s">
        <v>1941</v>
      </c>
      <c r="D845" s="6" t="s">
        <v>16</v>
      </c>
      <c r="E845" s="6" t="s">
        <v>29</v>
      </c>
      <c r="F845" s="20">
        <v>430</v>
      </c>
      <c r="G845" s="20">
        <v>256</v>
      </c>
      <c r="K845" s="32" t="s">
        <v>30</v>
      </c>
      <c r="AA845">
        <f t="shared" si="13"/>
        <v>0</v>
      </c>
    </row>
    <row r="846" spans="1:27" x14ac:dyDescent="0.25">
      <c r="A846" s="6" t="s">
        <v>1939</v>
      </c>
      <c r="B846" s="6" t="s">
        <v>1942</v>
      </c>
      <c r="C846" s="6" t="s">
        <v>1943</v>
      </c>
      <c r="D846" s="6" t="s">
        <v>16</v>
      </c>
      <c r="E846" s="6" t="s">
        <v>26</v>
      </c>
      <c r="F846" s="20">
        <v>110</v>
      </c>
      <c r="G846" s="20">
        <v>53</v>
      </c>
      <c r="H846" s="21">
        <v>46251</v>
      </c>
      <c r="I846" s="6" t="s">
        <v>170</v>
      </c>
      <c r="J846" s="19" t="s">
        <v>234</v>
      </c>
      <c r="K846" s="32" t="s">
        <v>19</v>
      </c>
      <c r="L846" t="s">
        <v>19</v>
      </c>
      <c r="AA846">
        <f t="shared" si="13"/>
        <v>110</v>
      </c>
    </row>
    <row r="847" spans="1:27" x14ac:dyDescent="0.25">
      <c r="A847" s="6" t="s">
        <v>1939</v>
      </c>
      <c r="B847" s="6" t="s">
        <v>1944</v>
      </c>
      <c r="C847" s="6" t="s">
        <v>1945</v>
      </c>
      <c r="D847" s="6" t="s">
        <v>16</v>
      </c>
      <c r="E847" s="6" t="s">
        <v>29</v>
      </c>
      <c r="F847" s="20">
        <v>2242</v>
      </c>
      <c r="G847" s="20">
        <v>1198</v>
      </c>
      <c r="K847" s="32" t="s">
        <v>30</v>
      </c>
      <c r="AA847">
        <f t="shared" si="13"/>
        <v>0</v>
      </c>
    </row>
    <row r="848" spans="1:27" x14ac:dyDescent="0.25">
      <c r="A848" s="6" t="s">
        <v>1939</v>
      </c>
      <c r="B848" s="6" t="s">
        <v>1946</v>
      </c>
      <c r="C848" s="6" t="s">
        <v>1947</v>
      </c>
      <c r="D848" s="6" t="s">
        <v>16</v>
      </c>
      <c r="E848" s="6" t="s">
        <v>22</v>
      </c>
      <c r="F848" s="20">
        <v>1400</v>
      </c>
      <c r="G848" s="20">
        <v>839</v>
      </c>
      <c r="H848" s="21">
        <v>46255</v>
      </c>
      <c r="J848" s="19" t="s">
        <v>18</v>
      </c>
      <c r="K848" s="32" t="s">
        <v>19</v>
      </c>
      <c r="L848" t="s">
        <v>19</v>
      </c>
      <c r="M848" t="s">
        <v>19</v>
      </c>
      <c r="AA848">
        <f t="shared" si="13"/>
        <v>0</v>
      </c>
    </row>
    <row r="849" spans="1:27" x14ac:dyDescent="0.25">
      <c r="A849" s="6" t="s">
        <v>1939</v>
      </c>
      <c r="B849" s="6" t="s">
        <v>1948</v>
      </c>
      <c r="C849" s="6" t="s">
        <v>1949</v>
      </c>
      <c r="D849" s="6" t="s">
        <v>16</v>
      </c>
      <c r="E849" s="6" t="s">
        <v>26</v>
      </c>
      <c r="F849" s="20">
        <v>70</v>
      </c>
      <c r="G849" s="20">
        <v>32</v>
      </c>
      <c r="H849" s="21">
        <v>46251</v>
      </c>
      <c r="I849" s="6" t="s">
        <v>170</v>
      </c>
      <c r="J849" s="19" t="s">
        <v>234</v>
      </c>
      <c r="K849" s="32" t="s">
        <v>19</v>
      </c>
      <c r="L849" t="s">
        <v>19</v>
      </c>
      <c r="AA849">
        <f t="shared" si="13"/>
        <v>70</v>
      </c>
    </row>
    <row r="850" spans="1:27" x14ac:dyDescent="0.25">
      <c r="A850" s="6" t="s">
        <v>1939</v>
      </c>
      <c r="B850" s="6" t="s">
        <v>1950</v>
      </c>
      <c r="C850" s="6" t="s">
        <v>1951</v>
      </c>
      <c r="D850" s="6" t="s">
        <v>16</v>
      </c>
      <c r="E850" s="6" t="s">
        <v>29</v>
      </c>
      <c r="F850" s="20">
        <v>50</v>
      </c>
      <c r="G850" s="20">
        <v>37</v>
      </c>
      <c r="K850" s="32" t="s">
        <v>30</v>
      </c>
      <c r="AA850">
        <f t="shared" si="13"/>
        <v>0</v>
      </c>
    </row>
    <row r="851" spans="1:27" x14ac:dyDescent="0.25">
      <c r="A851" s="6" t="s">
        <v>1939</v>
      </c>
      <c r="B851" s="6" t="s">
        <v>1952</v>
      </c>
      <c r="C851" s="6" t="s">
        <v>1953</v>
      </c>
      <c r="D851" s="6" t="s">
        <v>16</v>
      </c>
      <c r="E851" s="6" t="s">
        <v>26</v>
      </c>
      <c r="F851" s="20">
        <v>290</v>
      </c>
      <c r="G851" s="20">
        <v>122</v>
      </c>
      <c r="H851" s="21">
        <v>46251</v>
      </c>
      <c r="I851" s="6" t="s">
        <v>170</v>
      </c>
      <c r="J851" s="19" t="s">
        <v>234</v>
      </c>
      <c r="K851" s="32" t="s">
        <v>19</v>
      </c>
      <c r="L851" t="s">
        <v>19</v>
      </c>
      <c r="AA851">
        <f t="shared" si="13"/>
        <v>290</v>
      </c>
    </row>
    <row r="852" spans="1:27" x14ac:dyDescent="0.25">
      <c r="A852" s="6" t="s">
        <v>1939</v>
      </c>
      <c r="B852" s="6" t="s">
        <v>1954</v>
      </c>
      <c r="C852" s="6" t="s">
        <v>1955</v>
      </c>
      <c r="D852" s="6" t="s">
        <v>16</v>
      </c>
      <c r="E852" s="6" t="s">
        <v>26</v>
      </c>
      <c r="F852" s="20">
        <v>53</v>
      </c>
      <c r="G852" s="20">
        <v>24</v>
      </c>
      <c r="H852" s="21">
        <v>46251</v>
      </c>
      <c r="I852" s="6" t="s">
        <v>170</v>
      </c>
      <c r="J852" s="19" t="s">
        <v>234</v>
      </c>
      <c r="K852" s="32" t="s">
        <v>19</v>
      </c>
      <c r="L852" t="s">
        <v>19</v>
      </c>
      <c r="AA852">
        <f t="shared" si="13"/>
        <v>53</v>
      </c>
    </row>
    <row r="853" spans="1:27" x14ac:dyDescent="0.25">
      <c r="A853" s="6" t="s">
        <v>1939</v>
      </c>
      <c r="B853" s="6" t="s">
        <v>1956</v>
      </c>
      <c r="C853" s="6" t="s">
        <v>1957</v>
      </c>
      <c r="D853" s="6" t="s">
        <v>16</v>
      </c>
      <c r="E853" s="6" t="s">
        <v>26</v>
      </c>
      <c r="F853" s="20">
        <v>55</v>
      </c>
      <c r="G853" s="20">
        <v>23</v>
      </c>
      <c r="H853" s="21">
        <v>46251</v>
      </c>
      <c r="I853" s="6" t="s">
        <v>170</v>
      </c>
      <c r="J853" s="19" t="s">
        <v>1958</v>
      </c>
      <c r="K853" s="32" t="s">
        <v>19</v>
      </c>
      <c r="L853" t="s">
        <v>19</v>
      </c>
      <c r="AA853">
        <f t="shared" si="13"/>
        <v>55</v>
      </c>
    </row>
    <row r="854" spans="1:27" x14ac:dyDescent="0.25">
      <c r="A854" s="6" t="s">
        <v>1939</v>
      </c>
      <c r="B854" s="6" t="s">
        <v>1959</v>
      </c>
      <c r="C854" s="6" t="s">
        <v>1960</v>
      </c>
      <c r="D854" s="6" t="s">
        <v>16</v>
      </c>
      <c r="E854" s="6" t="s">
        <v>26</v>
      </c>
      <c r="F854" s="20">
        <v>205</v>
      </c>
      <c r="G854" s="20">
        <v>155</v>
      </c>
      <c r="H854" s="21">
        <v>46251</v>
      </c>
      <c r="I854" s="6" t="s">
        <v>170</v>
      </c>
      <c r="J854" s="19" t="s">
        <v>234</v>
      </c>
      <c r="K854" s="32" t="s">
        <v>19</v>
      </c>
      <c r="L854" t="s">
        <v>19</v>
      </c>
      <c r="AA854">
        <f t="shared" si="13"/>
        <v>205</v>
      </c>
    </row>
    <row r="855" spans="1:27" x14ac:dyDescent="0.25">
      <c r="A855" s="6" t="s">
        <v>1939</v>
      </c>
      <c r="B855" s="6" t="s">
        <v>1961</v>
      </c>
      <c r="C855" s="6" t="s">
        <v>1962</v>
      </c>
      <c r="D855" s="6" t="s">
        <v>16</v>
      </c>
      <c r="E855" s="6" t="s">
        <v>29</v>
      </c>
      <c r="F855" s="20">
        <v>850</v>
      </c>
      <c r="G855" s="20">
        <v>384</v>
      </c>
      <c r="K855" s="32" t="s">
        <v>30</v>
      </c>
      <c r="AA855">
        <f t="shared" si="13"/>
        <v>0</v>
      </c>
    </row>
    <row r="856" spans="1:27" x14ac:dyDescent="0.25">
      <c r="A856" s="6" t="s">
        <v>1939</v>
      </c>
      <c r="B856" s="6" t="s">
        <v>1963</v>
      </c>
      <c r="C856" s="6" t="s">
        <v>1964</v>
      </c>
      <c r="D856" s="6" t="s">
        <v>16</v>
      </c>
      <c r="E856" s="6" t="s">
        <v>26</v>
      </c>
      <c r="F856" s="20">
        <v>85</v>
      </c>
      <c r="G856" s="20">
        <v>37</v>
      </c>
      <c r="H856" s="21">
        <v>46251</v>
      </c>
      <c r="I856" s="6" t="s">
        <v>170</v>
      </c>
      <c r="J856" s="19" t="s">
        <v>234</v>
      </c>
      <c r="K856" s="32" t="s">
        <v>19</v>
      </c>
      <c r="L856" t="s">
        <v>19</v>
      </c>
      <c r="AA856">
        <f t="shared" si="13"/>
        <v>85</v>
      </c>
    </row>
    <row r="857" spans="1:27" x14ac:dyDescent="0.25">
      <c r="A857" s="6" t="s">
        <v>1939</v>
      </c>
      <c r="B857" s="6" t="s">
        <v>1965</v>
      </c>
      <c r="C857" s="6" t="s">
        <v>1966</v>
      </c>
      <c r="D857" s="6" t="s">
        <v>16</v>
      </c>
      <c r="E857" s="6" t="s">
        <v>26</v>
      </c>
      <c r="F857" s="20">
        <v>55</v>
      </c>
      <c r="G857" s="20">
        <v>20</v>
      </c>
      <c r="K857" s="32" t="s">
        <v>30</v>
      </c>
      <c r="AA857">
        <f t="shared" si="13"/>
        <v>0</v>
      </c>
    </row>
    <row r="858" spans="1:27" x14ac:dyDescent="0.25">
      <c r="A858" s="6" t="s">
        <v>1939</v>
      </c>
      <c r="B858" s="6" t="s">
        <v>1967</v>
      </c>
      <c r="C858" s="6" t="s">
        <v>1968</v>
      </c>
      <c r="D858" s="6" t="s">
        <v>16</v>
      </c>
      <c r="E858" s="6" t="s">
        <v>26</v>
      </c>
      <c r="F858" s="20">
        <v>118</v>
      </c>
      <c r="G858" s="20">
        <v>74</v>
      </c>
      <c r="H858" s="21">
        <v>46251</v>
      </c>
      <c r="I858" s="6" t="s">
        <v>233</v>
      </c>
      <c r="J858" s="19" t="s">
        <v>234</v>
      </c>
      <c r="K858" s="32" t="s">
        <v>19</v>
      </c>
      <c r="AA858">
        <f t="shared" si="13"/>
        <v>118</v>
      </c>
    </row>
    <row r="859" spans="1:27" x14ac:dyDescent="0.25">
      <c r="A859" s="6" t="s">
        <v>1939</v>
      </c>
      <c r="B859" s="6" t="s">
        <v>1969</v>
      </c>
      <c r="C859" s="6" t="s">
        <v>1970</v>
      </c>
      <c r="D859" s="6" t="s">
        <v>16</v>
      </c>
      <c r="E859" s="6" t="s">
        <v>26</v>
      </c>
      <c r="F859" s="20">
        <v>300</v>
      </c>
      <c r="G859" s="20">
        <v>93</v>
      </c>
      <c r="K859" s="32" t="s">
        <v>30</v>
      </c>
      <c r="AA859">
        <f t="shared" si="13"/>
        <v>0</v>
      </c>
    </row>
    <row r="860" spans="1:27" x14ac:dyDescent="0.25">
      <c r="A860" s="6" t="s">
        <v>1939</v>
      </c>
      <c r="B860" s="6" t="s">
        <v>1971</v>
      </c>
      <c r="C860" s="6" t="s">
        <v>1972</v>
      </c>
      <c r="D860" s="6" t="s">
        <v>16</v>
      </c>
      <c r="E860" s="6" t="s">
        <v>29</v>
      </c>
      <c r="F860" s="20">
        <v>50</v>
      </c>
      <c r="G860" s="20">
        <v>47</v>
      </c>
      <c r="K860" s="32" t="s">
        <v>30</v>
      </c>
      <c r="AA860">
        <f t="shared" si="13"/>
        <v>0</v>
      </c>
    </row>
    <row r="861" spans="1:27" x14ac:dyDescent="0.25">
      <c r="A861" s="6" t="s">
        <v>1939</v>
      </c>
      <c r="B861" s="6" t="s">
        <v>1973</v>
      </c>
      <c r="C861" s="6" t="s">
        <v>1974</v>
      </c>
      <c r="D861" s="6" t="s">
        <v>16</v>
      </c>
      <c r="E861" s="6" t="s">
        <v>29</v>
      </c>
      <c r="F861" s="20">
        <v>950</v>
      </c>
      <c r="G861" s="20">
        <v>1500</v>
      </c>
      <c r="K861" s="32" t="s">
        <v>30</v>
      </c>
      <c r="AA861">
        <f t="shared" si="13"/>
        <v>0</v>
      </c>
    </row>
    <row r="862" spans="1:27" x14ac:dyDescent="0.25">
      <c r="A862" s="6" t="s">
        <v>1939</v>
      </c>
      <c r="B862" s="6" t="s">
        <v>1975</v>
      </c>
      <c r="C862" s="6" t="s">
        <v>1976</v>
      </c>
      <c r="D862" s="6" t="s">
        <v>16</v>
      </c>
      <c r="E862" s="6" t="s">
        <v>22</v>
      </c>
      <c r="F862" s="20">
        <v>3073</v>
      </c>
      <c r="G862" s="20">
        <v>183</v>
      </c>
      <c r="H862" s="21">
        <v>46255</v>
      </c>
      <c r="J862" s="19" t="s">
        <v>23</v>
      </c>
      <c r="K862" s="32" t="s">
        <v>19</v>
      </c>
      <c r="L862" t="s">
        <v>19</v>
      </c>
      <c r="M862" t="s">
        <v>19</v>
      </c>
      <c r="AA862">
        <f t="shared" si="13"/>
        <v>0</v>
      </c>
    </row>
    <row r="863" spans="1:27" x14ac:dyDescent="0.25">
      <c r="A863" s="6" t="s">
        <v>1939</v>
      </c>
      <c r="B863" s="6" t="s">
        <v>1977</v>
      </c>
      <c r="C863" s="6" t="s">
        <v>1978</v>
      </c>
      <c r="D863" s="6" t="s">
        <v>16</v>
      </c>
      <c r="E863" s="6" t="s">
        <v>29</v>
      </c>
      <c r="F863" s="20">
        <v>4600</v>
      </c>
      <c r="G863" s="20">
        <v>2632</v>
      </c>
      <c r="K863" s="32" t="s">
        <v>30</v>
      </c>
      <c r="AA863">
        <f t="shared" si="13"/>
        <v>0</v>
      </c>
    </row>
    <row r="864" spans="1:27" x14ac:dyDescent="0.25">
      <c r="A864" s="6" t="s">
        <v>1939</v>
      </c>
      <c r="B864" s="6" t="s">
        <v>1979</v>
      </c>
      <c r="C864" s="6" t="s">
        <v>1980</v>
      </c>
      <c r="D864" s="6" t="s">
        <v>16</v>
      </c>
      <c r="E864" s="6" t="s">
        <v>26</v>
      </c>
      <c r="F864" s="20">
        <v>473</v>
      </c>
      <c r="G864" s="20">
        <v>230</v>
      </c>
      <c r="H864" s="21">
        <v>46251</v>
      </c>
      <c r="I864" s="6" t="s">
        <v>233</v>
      </c>
      <c r="J864" s="19" t="s">
        <v>234</v>
      </c>
      <c r="K864" s="32" t="s">
        <v>19</v>
      </c>
      <c r="L864" t="s">
        <v>19</v>
      </c>
      <c r="AA864">
        <f t="shared" si="13"/>
        <v>473</v>
      </c>
    </row>
    <row r="865" spans="1:27" x14ac:dyDescent="0.25">
      <c r="A865" s="6" t="s">
        <v>1939</v>
      </c>
      <c r="B865" s="6" t="s">
        <v>1981</v>
      </c>
      <c r="C865" s="6" t="s">
        <v>1982</v>
      </c>
      <c r="D865" s="6" t="s">
        <v>16</v>
      </c>
      <c r="E865" s="6" t="s">
        <v>26</v>
      </c>
      <c r="F865" s="20">
        <v>118</v>
      </c>
      <c r="G865" s="20">
        <v>49</v>
      </c>
      <c r="H865" s="21">
        <v>46251</v>
      </c>
      <c r="I865" s="6" t="s">
        <v>170</v>
      </c>
      <c r="J865" s="19" t="s">
        <v>234</v>
      </c>
      <c r="K865" s="32" t="s">
        <v>19</v>
      </c>
      <c r="L865" t="s">
        <v>19</v>
      </c>
      <c r="AA865">
        <f t="shared" si="13"/>
        <v>118</v>
      </c>
    </row>
    <row r="866" spans="1:27" x14ac:dyDescent="0.25">
      <c r="A866" s="6" t="s">
        <v>1939</v>
      </c>
      <c r="B866" s="6" t="s">
        <v>1983</v>
      </c>
      <c r="C866" s="6" t="s">
        <v>1984</v>
      </c>
      <c r="D866" s="6" t="s">
        <v>16</v>
      </c>
      <c r="E866" s="6" t="s">
        <v>26</v>
      </c>
      <c r="F866" s="20">
        <v>35</v>
      </c>
      <c r="G866" s="20">
        <v>16</v>
      </c>
      <c r="H866" s="21">
        <v>46251</v>
      </c>
      <c r="I866" s="6" t="s">
        <v>170</v>
      </c>
      <c r="J866" s="19" t="s">
        <v>234</v>
      </c>
      <c r="K866" s="32" t="s">
        <v>19</v>
      </c>
      <c r="L866" t="s">
        <v>19</v>
      </c>
      <c r="AA866">
        <f t="shared" si="13"/>
        <v>35</v>
      </c>
    </row>
    <row r="867" spans="1:27" x14ac:dyDescent="0.25">
      <c r="A867" s="6" t="s">
        <v>1939</v>
      </c>
      <c r="B867" s="6" t="s">
        <v>1985</v>
      </c>
      <c r="C867" s="6" t="s">
        <v>1986</v>
      </c>
      <c r="D867" s="6" t="s">
        <v>16</v>
      </c>
      <c r="E867" s="6" t="s">
        <v>26</v>
      </c>
      <c r="F867" s="20">
        <v>132</v>
      </c>
      <c r="G867" s="20">
        <v>60</v>
      </c>
      <c r="H867" s="21">
        <v>46251</v>
      </c>
      <c r="I867" s="6" t="s">
        <v>170</v>
      </c>
      <c r="J867" s="19" t="s">
        <v>234</v>
      </c>
      <c r="K867" s="32" t="s">
        <v>19</v>
      </c>
      <c r="L867" t="s">
        <v>19</v>
      </c>
      <c r="AA867">
        <f t="shared" si="13"/>
        <v>132</v>
      </c>
    </row>
    <row r="868" spans="1:27" x14ac:dyDescent="0.25">
      <c r="A868" s="6" t="s">
        <v>1987</v>
      </c>
      <c r="B868" s="6" t="s">
        <v>1988</v>
      </c>
      <c r="C868" s="6" t="s">
        <v>1989</v>
      </c>
      <c r="D868" s="6" t="s">
        <v>16</v>
      </c>
      <c r="E868" s="6" t="s">
        <v>22</v>
      </c>
      <c r="F868" s="20">
        <v>6345</v>
      </c>
      <c r="G868" s="20">
        <v>1618</v>
      </c>
      <c r="H868" s="21">
        <v>46237</v>
      </c>
      <c r="J868" s="19" t="s">
        <v>23</v>
      </c>
      <c r="K868" s="32" t="s">
        <v>19</v>
      </c>
      <c r="AA868">
        <f t="shared" si="13"/>
        <v>0</v>
      </c>
    </row>
    <row r="869" spans="1:27" x14ac:dyDescent="0.25">
      <c r="A869" s="6" t="s">
        <v>1987</v>
      </c>
      <c r="B869" s="6" t="s">
        <v>1990</v>
      </c>
      <c r="C869" s="6" t="s">
        <v>1991</v>
      </c>
      <c r="D869" s="6" t="s">
        <v>16</v>
      </c>
      <c r="E869" s="6" t="s">
        <v>26</v>
      </c>
      <c r="F869" s="20">
        <v>432</v>
      </c>
      <c r="G869" s="20">
        <v>261</v>
      </c>
      <c r="K869" s="32" t="s">
        <v>30</v>
      </c>
      <c r="AA869">
        <f t="shared" si="13"/>
        <v>0</v>
      </c>
    </row>
    <row r="870" spans="1:27" ht="30" x14ac:dyDescent="0.25">
      <c r="A870" s="6" t="s">
        <v>1987</v>
      </c>
      <c r="B870" s="6" t="s">
        <v>1992</v>
      </c>
      <c r="C870" s="6" t="s">
        <v>1993</v>
      </c>
      <c r="D870" s="6" t="s">
        <v>16</v>
      </c>
      <c r="E870" s="6" t="s">
        <v>22</v>
      </c>
      <c r="F870" s="20">
        <v>2465</v>
      </c>
      <c r="G870" s="20">
        <v>1100</v>
      </c>
      <c r="H870" s="21">
        <v>46255</v>
      </c>
      <c r="J870" s="19" t="s">
        <v>1994</v>
      </c>
      <c r="K870" s="32" t="s">
        <v>19</v>
      </c>
      <c r="L870" t="s">
        <v>19</v>
      </c>
      <c r="M870" t="s">
        <v>19</v>
      </c>
      <c r="AA870">
        <f t="shared" si="13"/>
        <v>0</v>
      </c>
    </row>
    <row r="871" spans="1:27" x14ac:dyDescent="0.25">
      <c r="A871" s="6" t="s">
        <v>1987</v>
      </c>
      <c r="B871" s="6" t="s">
        <v>1995</v>
      </c>
      <c r="C871" s="6" t="s">
        <v>1996</v>
      </c>
      <c r="D871" s="6" t="s">
        <v>16</v>
      </c>
      <c r="E871" s="6" t="s">
        <v>26</v>
      </c>
      <c r="F871" s="20">
        <v>50</v>
      </c>
      <c r="G871" s="20">
        <v>1</v>
      </c>
      <c r="K871" s="32" t="s">
        <v>30</v>
      </c>
      <c r="AA871">
        <f t="shared" si="13"/>
        <v>0</v>
      </c>
    </row>
    <row r="872" spans="1:27" x14ac:dyDescent="0.25">
      <c r="A872" s="6" t="s">
        <v>1997</v>
      </c>
      <c r="B872" s="6" t="s">
        <v>1998</v>
      </c>
      <c r="C872" s="6" t="s">
        <v>1999</v>
      </c>
      <c r="D872" s="6" t="s">
        <v>16</v>
      </c>
      <c r="E872" s="6" t="s">
        <v>26</v>
      </c>
      <c r="F872" s="20">
        <v>100</v>
      </c>
      <c r="G872" s="20">
        <v>7</v>
      </c>
      <c r="H872" s="21">
        <v>46244</v>
      </c>
      <c r="J872" s="19" t="s">
        <v>18</v>
      </c>
      <c r="K872" s="32" t="s">
        <v>19</v>
      </c>
      <c r="AA872">
        <f t="shared" si="13"/>
        <v>0</v>
      </c>
    </row>
    <row r="873" spans="1:27" x14ac:dyDescent="0.25">
      <c r="A873" s="6" t="s">
        <v>1997</v>
      </c>
      <c r="B873" s="6" t="s">
        <v>2000</v>
      </c>
      <c r="C873" s="6" t="s">
        <v>2001</v>
      </c>
      <c r="D873" s="6" t="s">
        <v>16</v>
      </c>
      <c r="E873" s="6" t="s">
        <v>29</v>
      </c>
      <c r="F873" s="20">
        <v>600</v>
      </c>
      <c r="G873" s="20">
        <v>204</v>
      </c>
      <c r="K873" s="32" t="s">
        <v>30</v>
      </c>
      <c r="AA873">
        <f t="shared" si="13"/>
        <v>0</v>
      </c>
    </row>
    <row r="874" spans="1:27" x14ac:dyDescent="0.25">
      <c r="A874" s="6" t="s">
        <v>1997</v>
      </c>
      <c r="B874" s="6" t="s">
        <v>2002</v>
      </c>
      <c r="C874" s="6" t="s">
        <v>2003</v>
      </c>
      <c r="D874" s="6" t="s">
        <v>16</v>
      </c>
      <c r="E874" s="6" t="s">
        <v>22</v>
      </c>
      <c r="F874" s="20">
        <v>1500</v>
      </c>
      <c r="G874" s="20">
        <v>665</v>
      </c>
      <c r="H874" s="21">
        <v>46251</v>
      </c>
      <c r="I874" s="6" t="s">
        <v>121</v>
      </c>
      <c r="J874" s="19" t="s">
        <v>234</v>
      </c>
      <c r="K874" s="32" t="s">
        <v>19</v>
      </c>
      <c r="L874" t="s">
        <v>19</v>
      </c>
      <c r="AA874">
        <f t="shared" si="13"/>
        <v>0</v>
      </c>
    </row>
    <row r="875" spans="1:27" x14ac:dyDescent="0.25">
      <c r="A875" s="6" t="s">
        <v>2004</v>
      </c>
      <c r="B875" s="6" t="s">
        <v>2005</v>
      </c>
      <c r="C875" s="6" t="s">
        <v>2006</v>
      </c>
      <c r="D875" s="6" t="s">
        <v>16</v>
      </c>
      <c r="E875" s="6" t="s">
        <v>22</v>
      </c>
      <c r="F875" s="20">
        <v>2500</v>
      </c>
      <c r="G875" s="20">
        <v>952</v>
      </c>
      <c r="H875" s="21">
        <v>46255</v>
      </c>
      <c r="I875" s="6" t="s">
        <v>170</v>
      </c>
      <c r="J875" s="19" t="s">
        <v>234</v>
      </c>
      <c r="K875" s="32" t="s">
        <v>19</v>
      </c>
      <c r="L875" t="s">
        <v>19</v>
      </c>
      <c r="M875" t="s">
        <v>19</v>
      </c>
      <c r="AA875">
        <f t="shared" si="13"/>
        <v>2500</v>
      </c>
    </row>
    <row r="876" spans="1:27" x14ac:dyDescent="0.25">
      <c r="A876" s="6" t="s">
        <v>2004</v>
      </c>
      <c r="B876" s="6" t="s">
        <v>2007</v>
      </c>
      <c r="C876" s="6" t="s">
        <v>2008</v>
      </c>
      <c r="D876" s="6" t="s">
        <v>16</v>
      </c>
      <c r="E876" s="6" t="s">
        <v>26</v>
      </c>
      <c r="F876" s="20">
        <v>40</v>
      </c>
      <c r="G876" s="20">
        <v>17</v>
      </c>
      <c r="K876" s="32" t="s">
        <v>30</v>
      </c>
      <c r="AA876">
        <f t="shared" si="13"/>
        <v>0</v>
      </c>
    </row>
    <row r="877" spans="1:27" x14ac:dyDescent="0.25">
      <c r="A877" s="6" t="s">
        <v>2004</v>
      </c>
      <c r="B877" s="6" t="s">
        <v>2009</v>
      </c>
      <c r="C877" s="6" t="s">
        <v>2010</v>
      </c>
      <c r="D877" s="6" t="s">
        <v>16</v>
      </c>
      <c r="E877" s="6" t="s">
        <v>22</v>
      </c>
      <c r="F877" s="20">
        <v>2500</v>
      </c>
      <c r="G877" s="20">
        <v>600</v>
      </c>
      <c r="H877" s="21">
        <v>46255</v>
      </c>
      <c r="I877" s="6" t="s">
        <v>170</v>
      </c>
      <c r="K877" s="32" t="s">
        <v>19</v>
      </c>
      <c r="L877" t="s">
        <v>19</v>
      </c>
      <c r="M877" t="s">
        <v>19</v>
      </c>
      <c r="AA877">
        <f t="shared" si="13"/>
        <v>2500</v>
      </c>
    </row>
    <row r="878" spans="1:27" x14ac:dyDescent="0.25">
      <c r="A878" s="6" t="s">
        <v>2004</v>
      </c>
      <c r="B878" s="6" t="s">
        <v>2011</v>
      </c>
      <c r="C878" s="6" t="s">
        <v>2012</v>
      </c>
      <c r="D878" s="6" t="s">
        <v>16</v>
      </c>
      <c r="E878" s="6" t="s">
        <v>29</v>
      </c>
      <c r="F878" s="20">
        <v>210</v>
      </c>
      <c r="G878" s="20">
        <v>107</v>
      </c>
      <c r="K878" s="32" t="s">
        <v>30</v>
      </c>
      <c r="AA878">
        <f t="shared" si="13"/>
        <v>0</v>
      </c>
    </row>
    <row r="879" spans="1:27" x14ac:dyDescent="0.25">
      <c r="A879" s="6" t="s">
        <v>2004</v>
      </c>
      <c r="B879" s="6" t="s">
        <v>2013</v>
      </c>
      <c r="C879" s="6" t="s">
        <v>2014</v>
      </c>
      <c r="D879" s="6" t="s">
        <v>16</v>
      </c>
      <c r="E879" s="6" t="s">
        <v>29</v>
      </c>
      <c r="F879" s="20">
        <v>1300</v>
      </c>
      <c r="G879" s="20">
        <v>616</v>
      </c>
      <c r="H879" s="6" t="s">
        <v>1748</v>
      </c>
      <c r="I879" s="6" t="s">
        <v>170</v>
      </c>
      <c r="K879" s="32" t="s">
        <v>30</v>
      </c>
      <c r="AA879">
        <f t="shared" si="13"/>
        <v>1300</v>
      </c>
    </row>
    <row r="880" spans="1:27" x14ac:dyDescent="0.25">
      <c r="A880" s="6" t="s">
        <v>2004</v>
      </c>
      <c r="B880" s="6" t="s">
        <v>2015</v>
      </c>
      <c r="C880" s="6" t="s">
        <v>2016</v>
      </c>
      <c r="D880" s="6" t="s">
        <v>16</v>
      </c>
      <c r="E880" s="6" t="s">
        <v>26</v>
      </c>
      <c r="F880" s="20">
        <v>100</v>
      </c>
      <c r="G880" s="20">
        <v>50</v>
      </c>
      <c r="K880" s="32" t="s">
        <v>30</v>
      </c>
      <c r="AA880">
        <f t="shared" si="13"/>
        <v>0</v>
      </c>
    </row>
    <row r="881" spans="1:27" x14ac:dyDescent="0.25">
      <c r="A881" s="6" t="s">
        <v>2004</v>
      </c>
      <c r="B881" s="6" t="s">
        <v>2017</v>
      </c>
      <c r="C881" s="6" t="s">
        <v>2018</v>
      </c>
      <c r="D881" s="6" t="s">
        <v>16</v>
      </c>
      <c r="E881" s="6" t="s">
        <v>29</v>
      </c>
      <c r="F881" s="20">
        <v>227</v>
      </c>
      <c r="G881" s="20">
        <v>102</v>
      </c>
      <c r="K881" s="32" t="s">
        <v>30</v>
      </c>
      <c r="AA881">
        <f t="shared" si="13"/>
        <v>0</v>
      </c>
    </row>
    <row r="882" spans="1:27" x14ac:dyDescent="0.25">
      <c r="A882" s="6" t="s">
        <v>2004</v>
      </c>
      <c r="B882" s="6" t="s">
        <v>2019</v>
      </c>
      <c r="C882" s="6" t="s">
        <v>2020</v>
      </c>
      <c r="D882" s="6" t="s">
        <v>16</v>
      </c>
      <c r="E882" s="6" t="s">
        <v>29</v>
      </c>
      <c r="F882" s="20">
        <v>4145</v>
      </c>
      <c r="G882" s="20">
        <v>1841</v>
      </c>
      <c r="K882" s="32" t="s">
        <v>30</v>
      </c>
      <c r="AA882">
        <f t="shared" si="13"/>
        <v>0</v>
      </c>
    </row>
    <row r="883" spans="1:27" x14ac:dyDescent="0.25">
      <c r="A883" s="6" t="s">
        <v>2004</v>
      </c>
      <c r="B883" s="6" t="s">
        <v>2021</v>
      </c>
      <c r="C883" s="6" t="s">
        <v>2022</v>
      </c>
      <c r="D883" s="6" t="s">
        <v>16</v>
      </c>
      <c r="E883" s="6" t="s">
        <v>29</v>
      </c>
      <c r="F883" s="20">
        <v>39</v>
      </c>
      <c r="G883" s="20">
        <v>23</v>
      </c>
      <c r="K883" s="32" t="s">
        <v>30</v>
      </c>
      <c r="AA883">
        <f t="shared" si="13"/>
        <v>0</v>
      </c>
    </row>
    <row r="884" spans="1:27" x14ac:dyDescent="0.25">
      <c r="A884" s="6" t="s">
        <v>2004</v>
      </c>
      <c r="B884" s="6" t="s">
        <v>2023</v>
      </c>
      <c r="C884" s="6" t="s">
        <v>2024</v>
      </c>
      <c r="D884" s="6" t="s">
        <v>16</v>
      </c>
      <c r="E884" s="6" t="s">
        <v>26</v>
      </c>
      <c r="F884" s="20">
        <v>64</v>
      </c>
      <c r="G884" s="20">
        <v>17</v>
      </c>
      <c r="K884" s="32" t="s">
        <v>30</v>
      </c>
      <c r="AA884">
        <f t="shared" si="13"/>
        <v>0</v>
      </c>
    </row>
    <row r="885" spans="1:27" x14ac:dyDescent="0.25">
      <c r="A885" s="6" t="s">
        <v>2004</v>
      </c>
      <c r="B885" s="6" t="s">
        <v>2025</v>
      </c>
      <c r="C885" s="6" t="s">
        <v>2026</v>
      </c>
      <c r="D885" s="6" t="s">
        <v>16</v>
      </c>
      <c r="E885" s="6" t="s">
        <v>29</v>
      </c>
      <c r="F885" s="20">
        <v>448</v>
      </c>
      <c r="G885" s="20">
        <v>213</v>
      </c>
      <c r="K885" s="32" t="s">
        <v>30</v>
      </c>
      <c r="AA885">
        <f t="shared" si="13"/>
        <v>0</v>
      </c>
    </row>
    <row r="886" spans="1:27" x14ac:dyDescent="0.25">
      <c r="A886" s="6" t="s">
        <v>2004</v>
      </c>
      <c r="B886" s="6" t="s">
        <v>2027</v>
      </c>
      <c r="C886" s="6" t="s">
        <v>2028</v>
      </c>
      <c r="D886" s="6" t="s">
        <v>16</v>
      </c>
      <c r="E886" s="6" t="s">
        <v>26</v>
      </c>
      <c r="F886" s="20">
        <v>40</v>
      </c>
      <c r="G886" s="20">
        <v>15</v>
      </c>
      <c r="J886" s="19" t="s">
        <v>2029</v>
      </c>
      <c r="K886" s="32" t="s">
        <v>30</v>
      </c>
      <c r="AA886">
        <f t="shared" si="13"/>
        <v>0</v>
      </c>
    </row>
    <row r="887" spans="1:27" x14ac:dyDescent="0.25">
      <c r="A887" s="6" t="s">
        <v>2004</v>
      </c>
      <c r="B887" s="6" t="s">
        <v>2030</v>
      </c>
      <c r="C887" s="6" t="s">
        <v>2031</v>
      </c>
      <c r="D887" s="6" t="s">
        <v>16</v>
      </c>
      <c r="E887" s="6" t="s">
        <v>29</v>
      </c>
      <c r="F887" s="20">
        <v>1260</v>
      </c>
      <c r="G887" s="20">
        <v>708</v>
      </c>
      <c r="K887" s="32" t="s">
        <v>30</v>
      </c>
      <c r="AA887">
        <f t="shared" si="13"/>
        <v>0</v>
      </c>
    </row>
    <row r="888" spans="1:27" x14ac:dyDescent="0.25">
      <c r="A888" s="6" t="s">
        <v>2004</v>
      </c>
      <c r="B888" s="6" t="s">
        <v>2032</v>
      </c>
      <c r="C888" s="6" t="s">
        <v>2033</v>
      </c>
      <c r="D888" s="6" t="s">
        <v>16</v>
      </c>
      <c r="E888" s="6" t="s">
        <v>29</v>
      </c>
      <c r="F888" s="20">
        <v>209</v>
      </c>
      <c r="G888" s="20">
        <v>103</v>
      </c>
      <c r="K888" s="32" t="s">
        <v>30</v>
      </c>
      <c r="AA888">
        <f t="shared" si="13"/>
        <v>0</v>
      </c>
    </row>
    <row r="889" spans="1:27" x14ac:dyDescent="0.25">
      <c r="A889" s="6" t="s">
        <v>2004</v>
      </c>
      <c r="B889" s="6" t="s">
        <v>2034</v>
      </c>
      <c r="C889" s="6" t="s">
        <v>2035</v>
      </c>
      <c r="D889" s="6" t="s">
        <v>16</v>
      </c>
      <c r="E889" s="6" t="s">
        <v>26</v>
      </c>
      <c r="F889" s="20">
        <v>115</v>
      </c>
      <c r="G889" s="20">
        <v>2</v>
      </c>
      <c r="H889" s="21">
        <v>46231</v>
      </c>
      <c r="J889" s="19" t="s">
        <v>18</v>
      </c>
      <c r="K889" s="32" t="s">
        <v>19</v>
      </c>
      <c r="AA889">
        <f t="shared" si="13"/>
        <v>0</v>
      </c>
    </row>
    <row r="890" spans="1:27" x14ac:dyDescent="0.25">
      <c r="A890" s="6" t="s">
        <v>2004</v>
      </c>
      <c r="B890" s="6" t="s">
        <v>2036</v>
      </c>
      <c r="C890" s="6" t="s">
        <v>2037</v>
      </c>
      <c r="D890" s="6" t="s">
        <v>16</v>
      </c>
      <c r="E890" s="6" t="s">
        <v>26</v>
      </c>
      <c r="F890" s="20">
        <v>55</v>
      </c>
      <c r="G890" s="20">
        <v>23</v>
      </c>
      <c r="H890" s="6" t="s">
        <v>1748</v>
      </c>
      <c r="J890" s="19" t="s">
        <v>2038</v>
      </c>
      <c r="K890" s="32" t="s">
        <v>19</v>
      </c>
      <c r="AA890">
        <f t="shared" si="13"/>
        <v>0</v>
      </c>
    </row>
    <row r="891" spans="1:27" x14ac:dyDescent="0.25">
      <c r="A891" s="6" t="s">
        <v>2004</v>
      </c>
      <c r="B891" s="6" t="s">
        <v>2039</v>
      </c>
      <c r="C891" s="6" t="s">
        <v>2040</v>
      </c>
      <c r="D891" s="6" t="s">
        <v>16</v>
      </c>
      <c r="E891" s="6" t="s">
        <v>26</v>
      </c>
      <c r="F891" s="20">
        <v>43</v>
      </c>
      <c r="G891" s="20">
        <v>18</v>
      </c>
      <c r="H891" s="6" t="s">
        <v>1748</v>
      </c>
      <c r="J891" s="19" t="s">
        <v>2038</v>
      </c>
      <c r="K891" s="32" t="s">
        <v>19</v>
      </c>
      <c r="AA891">
        <f t="shared" si="13"/>
        <v>0</v>
      </c>
    </row>
    <row r="892" spans="1:27" x14ac:dyDescent="0.25">
      <c r="A892" s="6" t="s">
        <v>2004</v>
      </c>
      <c r="B892" s="6" t="s">
        <v>2041</v>
      </c>
      <c r="C892" s="6" t="s">
        <v>2042</v>
      </c>
      <c r="D892" s="6" t="s">
        <v>16</v>
      </c>
      <c r="E892" s="6" t="s">
        <v>26</v>
      </c>
      <c r="F892" s="20">
        <v>80</v>
      </c>
      <c r="G892" s="20">
        <v>29</v>
      </c>
      <c r="K892" s="32" t="s">
        <v>30</v>
      </c>
      <c r="AA892">
        <f t="shared" si="13"/>
        <v>0</v>
      </c>
    </row>
    <row r="893" spans="1:27" x14ac:dyDescent="0.25">
      <c r="A893" s="6" t="s">
        <v>2004</v>
      </c>
      <c r="B893" s="6" t="s">
        <v>2043</v>
      </c>
      <c r="C893" s="6" t="s">
        <v>2044</v>
      </c>
      <c r="D893" s="6" t="s">
        <v>16</v>
      </c>
      <c r="E893" s="6" t="s">
        <v>29</v>
      </c>
      <c r="F893" s="20">
        <v>1906</v>
      </c>
      <c r="G893" s="20">
        <v>966</v>
      </c>
      <c r="K893" s="32" t="s">
        <v>30</v>
      </c>
      <c r="AA893">
        <f t="shared" si="13"/>
        <v>0</v>
      </c>
    </row>
    <row r="894" spans="1:27" x14ac:dyDescent="0.25">
      <c r="A894" s="6" t="s">
        <v>2045</v>
      </c>
      <c r="B894" s="6" t="s">
        <v>2046</v>
      </c>
      <c r="C894" s="6" t="s">
        <v>2047</v>
      </c>
      <c r="D894" s="6" t="s">
        <v>16</v>
      </c>
      <c r="E894" s="6" t="s">
        <v>22</v>
      </c>
      <c r="F894" s="20">
        <v>8212</v>
      </c>
      <c r="G894" s="20">
        <v>2157</v>
      </c>
      <c r="H894" s="21">
        <v>46255</v>
      </c>
      <c r="I894" s="6" t="s">
        <v>170</v>
      </c>
      <c r="K894" s="32" t="s">
        <v>19</v>
      </c>
      <c r="L894" t="s">
        <v>363</v>
      </c>
      <c r="M894" t="s">
        <v>19</v>
      </c>
      <c r="AA894">
        <f t="shared" si="13"/>
        <v>8212</v>
      </c>
    </row>
    <row r="895" spans="1:27" x14ac:dyDescent="0.25">
      <c r="A895" s="6" t="s">
        <v>2045</v>
      </c>
      <c r="B895" s="6" t="s">
        <v>2048</v>
      </c>
      <c r="C895" s="6" t="s">
        <v>2049</v>
      </c>
      <c r="D895" s="6" t="s">
        <v>16</v>
      </c>
      <c r="E895" s="6" t="s">
        <v>26</v>
      </c>
      <c r="F895" s="20">
        <v>1027</v>
      </c>
      <c r="G895" s="20">
        <v>129</v>
      </c>
      <c r="H895" s="21">
        <v>46252</v>
      </c>
      <c r="I895" s="6" t="s">
        <v>170</v>
      </c>
      <c r="K895" s="32" t="s">
        <v>19</v>
      </c>
      <c r="L895" t="s">
        <v>19</v>
      </c>
      <c r="AA895">
        <f t="shared" si="13"/>
        <v>1027</v>
      </c>
    </row>
    <row r="896" spans="1:27" x14ac:dyDescent="0.25">
      <c r="A896" s="6" t="s">
        <v>2050</v>
      </c>
      <c r="B896" s="6" t="s">
        <v>2051</v>
      </c>
      <c r="C896" s="6" t="s">
        <v>2052</v>
      </c>
      <c r="D896" s="6" t="s">
        <v>16</v>
      </c>
      <c r="E896" s="6" t="s">
        <v>22</v>
      </c>
      <c r="F896" s="20">
        <v>42590</v>
      </c>
      <c r="G896" s="20">
        <v>16340</v>
      </c>
      <c r="H896" s="21">
        <v>46237</v>
      </c>
      <c r="I896" s="6" t="s">
        <v>170</v>
      </c>
      <c r="J896" s="19" t="s">
        <v>1958</v>
      </c>
      <c r="K896" s="32" t="s">
        <v>19</v>
      </c>
      <c r="AA896">
        <f t="shared" si="13"/>
        <v>42590</v>
      </c>
    </row>
    <row r="897" spans="1:27" ht="30" x14ac:dyDescent="0.25">
      <c r="A897" s="6" t="s">
        <v>2053</v>
      </c>
      <c r="B897" s="6" t="s">
        <v>2054</v>
      </c>
      <c r="C897" s="6" t="s">
        <v>2055</v>
      </c>
      <c r="D897" s="6" t="s">
        <v>16</v>
      </c>
      <c r="E897" s="6" t="s">
        <v>22</v>
      </c>
      <c r="F897" s="20">
        <v>80995</v>
      </c>
      <c r="G897" s="20">
        <v>23956</v>
      </c>
      <c r="H897" s="21">
        <v>46252</v>
      </c>
      <c r="J897" s="19" t="s">
        <v>2056</v>
      </c>
      <c r="K897" s="32" t="s">
        <v>19</v>
      </c>
      <c r="L897" t="s">
        <v>19</v>
      </c>
      <c r="AA897">
        <f t="shared" si="13"/>
        <v>0</v>
      </c>
    </row>
    <row r="898" spans="1:27" x14ac:dyDescent="0.25">
      <c r="A898" s="6" t="s">
        <v>2057</v>
      </c>
      <c r="B898" s="6" t="s">
        <v>2058</v>
      </c>
      <c r="C898" s="6" t="s">
        <v>2059</v>
      </c>
      <c r="D898" s="6" t="s">
        <v>16</v>
      </c>
      <c r="E898" s="6" t="s">
        <v>22</v>
      </c>
      <c r="F898" s="20">
        <v>13600</v>
      </c>
      <c r="G898" s="20">
        <v>7025</v>
      </c>
      <c r="H898" s="21">
        <v>46255</v>
      </c>
      <c r="I898" s="6" t="s">
        <v>170</v>
      </c>
      <c r="J898" s="19" t="s">
        <v>285</v>
      </c>
      <c r="K898" s="32" t="s">
        <v>19</v>
      </c>
      <c r="L898" t="s">
        <v>19</v>
      </c>
      <c r="M898" t="s">
        <v>19</v>
      </c>
      <c r="AA898">
        <f t="shared" ref="AA898:AA961" si="14">IF(OR($I898="Voluntary", $I898="Mandatory"), $F898, 0)</f>
        <v>13600</v>
      </c>
    </row>
    <row r="899" spans="1:27" x14ac:dyDescent="0.25">
      <c r="A899" s="6" t="s">
        <v>1906</v>
      </c>
      <c r="B899" s="6" t="s">
        <v>2060</v>
      </c>
      <c r="C899" s="6" t="s">
        <v>2061</v>
      </c>
      <c r="D899" s="6" t="s">
        <v>16</v>
      </c>
      <c r="E899" s="6" t="s">
        <v>22</v>
      </c>
      <c r="F899" s="20">
        <v>9364</v>
      </c>
      <c r="G899" s="20">
        <v>4168</v>
      </c>
      <c r="H899" s="21">
        <v>46255</v>
      </c>
      <c r="I899" s="6" t="s">
        <v>170</v>
      </c>
      <c r="J899" s="19" t="s">
        <v>285</v>
      </c>
      <c r="K899" s="32" t="s">
        <v>19</v>
      </c>
      <c r="L899" t="s">
        <v>19</v>
      </c>
      <c r="M899" t="s">
        <v>19</v>
      </c>
      <c r="AA899">
        <f t="shared" si="14"/>
        <v>9364</v>
      </c>
    </row>
    <row r="900" spans="1:27" x14ac:dyDescent="0.25">
      <c r="A900" s="6" t="s">
        <v>2062</v>
      </c>
      <c r="B900" s="6" t="s">
        <v>2063</v>
      </c>
      <c r="C900" s="6" t="s">
        <v>2062</v>
      </c>
      <c r="D900" s="6" t="s">
        <v>16</v>
      </c>
      <c r="E900" s="6" t="s">
        <v>29</v>
      </c>
      <c r="F900" s="20">
        <v>215000</v>
      </c>
      <c r="G900" s="20">
        <v>37076</v>
      </c>
      <c r="K900" s="32" t="s">
        <v>30</v>
      </c>
      <c r="AA900">
        <f t="shared" si="14"/>
        <v>0</v>
      </c>
    </row>
    <row r="901" spans="1:27" x14ac:dyDescent="0.25">
      <c r="A901" s="6" t="s">
        <v>2062</v>
      </c>
      <c r="B901" s="6" t="s">
        <v>2064</v>
      </c>
      <c r="C901" s="6" t="s">
        <v>2065</v>
      </c>
      <c r="D901" s="6" t="s">
        <v>16</v>
      </c>
      <c r="E901" s="6" t="s">
        <v>29</v>
      </c>
      <c r="F901" s="20">
        <v>1352</v>
      </c>
      <c r="G901" s="20">
        <v>313</v>
      </c>
      <c r="K901" s="32" t="s">
        <v>30</v>
      </c>
      <c r="AA901">
        <f t="shared" si="14"/>
        <v>0</v>
      </c>
    </row>
    <row r="902" spans="1:27" x14ac:dyDescent="0.25">
      <c r="A902" s="6" t="s">
        <v>2066</v>
      </c>
      <c r="B902" s="6" t="s">
        <v>2067</v>
      </c>
      <c r="C902" s="6" t="s">
        <v>2068</v>
      </c>
      <c r="D902" s="6" t="s">
        <v>16</v>
      </c>
      <c r="E902" s="6" t="s">
        <v>26</v>
      </c>
      <c r="F902" s="20">
        <v>375</v>
      </c>
      <c r="G902" s="20">
        <v>151</v>
      </c>
      <c r="H902" s="21">
        <v>46251</v>
      </c>
      <c r="I902" s="6" t="s">
        <v>170</v>
      </c>
      <c r="J902" s="19" t="s">
        <v>479</v>
      </c>
      <c r="K902" s="32" t="s">
        <v>19</v>
      </c>
      <c r="L902" t="s">
        <v>19</v>
      </c>
      <c r="AA902">
        <f t="shared" si="14"/>
        <v>375</v>
      </c>
    </row>
    <row r="903" spans="1:27" ht="150" x14ac:dyDescent="0.25">
      <c r="A903" s="6" t="s">
        <v>2066</v>
      </c>
      <c r="B903" s="6" t="s">
        <v>2069</v>
      </c>
      <c r="C903" s="6" t="s">
        <v>2070</v>
      </c>
      <c r="D903" s="6" t="s">
        <v>16</v>
      </c>
      <c r="E903" s="6" t="s">
        <v>26</v>
      </c>
      <c r="F903" s="20">
        <v>4235</v>
      </c>
      <c r="G903" s="20">
        <v>1596</v>
      </c>
      <c r="H903" s="21">
        <v>46255</v>
      </c>
      <c r="I903" s="6" t="s">
        <v>252</v>
      </c>
      <c r="J903" s="19" t="s">
        <v>2071</v>
      </c>
      <c r="K903" s="33" t="s">
        <v>19</v>
      </c>
      <c r="L903" t="s">
        <v>363</v>
      </c>
      <c r="M903" t="s">
        <v>19</v>
      </c>
      <c r="AA903">
        <f t="shared" si="14"/>
        <v>4235</v>
      </c>
    </row>
    <row r="904" spans="1:27" x14ac:dyDescent="0.25">
      <c r="A904" s="6" t="s">
        <v>2066</v>
      </c>
      <c r="B904" s="6" t="s">
        <v>2072</v>
      </c>
      <c r="C904" s="6" t="s">
        <v>2073</v>
      </c>
      <c r="D904" s="6" t="s">
        <v>16</v>
      </c>
      <c r="E904" s="6" t="s">
        <v>26</v>
      </c>
      <c r="F904" s="20">
        <v>200</v>
      </c>
      <c r="G904" s="20">
        <v>65</v>
      </c>
      <c r="H904" s="21">
        <v>46255</v>
      </c>
      <c r="I904" s="6" t="s">
        <v>121</v>
      </c>
      <c r="J904" s="19" t="s">
        <v>1513</v>
      </c>
      <c r="K904" s="32" t="s">
        <v>19</v>
      </c>
      <c r="L904" t="s">
        <v>19</v>
      </c>
      <c r="M904" t="s">
        <v>19</v>
      </c>
      <c r="AA904">
        <f t="shared" si="14"/>
        <v>0</v>
      </c>
    </row>
    <row r="905" spans="1:27" x14ac:dyDescent="0.25">
      <c r="A905" s="6" t="s">
        <v>2066</v>
      </c>
      <c r="B905" s="6" t="s">
        <v>2074</v>
      </c>
      <c r="C905" s="6" t="s">
        <v>2075</v>
      </c>
      <c r="D905" s="6" t="s">
        <v>16</v>
      </c>
      <c r="E905" s="6" t="s">
        <v>26</v>
      </c>
      <c r="F905" s="20">
        <v>129</v>
      </c>
      <c r="G905" s="20">
        <v>62</v>
      </c>
      <c r="H905" s="21">
        <v>46244</v>
      </c>
      <c r="J905" s="19" t="s">
        <v>1010</v>
      </c>
      <c r="K905" s="32" t="s">
        <v>30</v>
      </c>
      <c r="AA905">
        <f t="shared" si="14"/>
        <v>0</v>
      </c>
    </row>
    <row r="906" spans="1:27" ht="45" x14ac:dyDescent="0.25">
      <c r="A906" s="6" t="s">
        <v>2066</v>
      </c>
      <c r="B906" s="6" t="s">
        <v>2076</v>
      </c>
      <c r="C906" s="6" t="s">
        <v>2077</v>
      </c>
      <c r="D906" s="6" t="s">
        <v>16</v>
      </c>
      <c r="E906" s="6" t="s">
        <v>26</v>
      </c>
      <c r="F906" s="20">
        <v>175</v>
      </c>
      <c r="G906" s="20">
        <v>5</v>
      </c>
      <c r="H906" s="21">
        <v>46255</v>
      </c>
      <c r="J906" s="19" t="s">
        <v>2078</v>
      </c>
      <c r="K906" s="32" t="s">
        <v>19</v>
      </c>
      <c r="L906" t="s">
        <v>19</v>
      </c>
      <c r="M906" t="s">
        <v>19</v>
      </c>
      <c r="AA906">
        <f t="shared" si="14"/>
        <v>0</v>
      </c>
    </row>
    <row r="907" spans="1:27" x14ac:dyDescent="0.25">
      <c r="A907" s="6" t="s">
        <v>2066</v>
      </c>
      <c r="B907" s="6" t="s">
        <v>2079</v>
      </c>
      <c r="C907" s="6" t="s">
        <v>2080</v>
      </c>
      <c r="D907" s="6" t="s">
        <v>16</v>
      </c>
      <c r="E907" s="6" t="s">
        <v>26</v>
      </c>
      <c r="F907" s="20">
        <v>138</v>
      </c>
      <c r="G907" s="20">
        <v>53</v>
      </c>
      <c r="H907" s="21">
        <v>46251</v>
      </c>
      <c r="I907" s="6" t="s">
        <v>170</v>
      </c>
      <c r="J907" s="19" t="s">
        <v>479</v>
      </c>
      <c r="K907" s="32" t="s">
        <v>19</v>
      </c>
      <c r="L907" t="s">
        <v>19</v>
      </c>
      <c r="AA907">
        <f t="shared" si="14"/>
        <v>138</v>
      </c>
    </row>
    <row r="908" spans="1:27" ht="345" x14ac:dyDescent="0.25">
      <c r="A908" s="6" t="s">
        <v>2066</v>
      </c>
      <c r="B908" s="6" t="s">
        <v>2081</v>
      </c>
      <c r="C908" s="6" t="s">
        <v>2082</v>
      </c>
      <c r="D908" s="6" t="s">
        <v>16</v>
      </c>
      <c r="E908" s="6" t="s">
        <v>26</v>
      </c>
      <c r="F908" s="20">
        <v>2065</v>
      </c>
      <c r="G908" s="20">
        <v>2118</v>
      </c>
      <c r="H908" s="21">
        <v>46245</v>
      </c>
      <c r="J908" s="19" t="s">
        <v>2083</v>
      </c>
      <c r="K908" s="32" t="s">
        <v>30</v>
      </c>
      <c r="AA908">
        <f t="shared" si="14"/>
        <v>0</v>
      </c>
    </row>
    <row r="909" spans="1:27" x14ac:dyDescent="0.25">
      <c r="A909" s="6" t="s">
        <v>2066</v>
      </c>
      <c r="B909" s="6" t="s">
        <v>2084</v>
      </c>
      <c r="C909" s="6" t="s">
        <v>2085</v>
      </c>
      <c r="D909" s="6" t="s">
        <v>16</v>
      </c>
      <c r="E909" s="6" t="s">
        <v>22</v>
      </c>
      <c r="F909" s="20">
        <v>2933</v>
      </c>
      <c r="G909" s="20">
        <v>1173</v>
      </c>
      <c r="H909" s="21">
        <v>46251</v>
      </c>
      <c r="I909" s="6" t="s">
        <v>170</v>
      </c>
      <c r="J909" s="19" t="s">
        <v>479</v>
      </c>
      <c r="K909" s="32" t="s">
        <v>19</v>
      </c>
      <c r="L909" t="s">
        <v>19</v>
      </c>
      <c r="AA909">
        <f t="shared" si="14"/>
        <v>2933</v>
      </c>
    </row>
    <row r="910" spans="1:27" x14ac:dyDescent="0.25">
      <c r="A910" s="6" t="s">
        <v>2066</v>
      </c>
      <c r="B910" s="6" t="s">
        <v>2086</v>
      </c>
      <c r="C910" s="6" t="s">
        <v>2087</v>
      </c>
      <c r="D910" s="6" t="s">
        <v>16</v>
      </c>
      <c r="E910" s="6" t="s">
        <v>26</v>
      </c>
      <c r="F910" s="20">
        <v>4818</v>
      </c>
      <c r="G910" s="20">
        <v>1655</v>
      </c>
      <c r="H910" s="21">
        <v>46251</v>
      </c>
      <c r="I910" s="6" t="s">
        <v>170</v>
      </c>
      <c r="J910" s="19" t="s">
        <v>479</v>
      </c>
      <c r="K910" s="32" t="s">
        <v>19</v>
      </c>
      <c r="L910" t="s">
        <v>363</v>
      </c>
      <c r="AA910">
        <f t="shared" si="14"/>
        <v>4818</v>
      </c>
    </row>
    <row r="911" spans="1:27" x14ac:dyDescent="0.25">
      <c r="A911" s="6" t="s">
        <v>2066</v>
      </c>
      <c r="B911" s="6" t="s">
        <v>2088</v>
      </c>
      <c r="C911" s="6" t="s">
        <v>2089</v>
      </c>
      <c r="D911" s="6" t="s">
        <v>16</v>
      </c>
      <c r="E911" s="6" t="s">
        <v>26</v>
      </c>
      <c r="F911" s="20">
        <v>150</v>
      </c>
      <c r="G911" s="20">
        <v>46</v>
      </c>
      <c r="H911" s="21">
        <v>46255</v>
      </c>
      <c r="I911" s="6" t="s">
        <v>121</v>
      </c>
      <c r="J911" s="19" t="s">
        <v>1513</v>
      </c>
      <c r="K911" s="32" t="s">
        <v>19</v>
      </c>
      <c r="L911" t="s">
        <v>19</v>
      </c>
      <c r="M911" t="s">
        <v>19</v>
      </c>
      <c r="AA911">
        <f t="shared" si="14"/>
        <v>0</v>
      </c>
    </row>
    <row r="912" spans="1:27" ht="150" x14ac:dyDescent="0.25">
      <c r="A912" s="6" t="s">
        <v>2066</v>
      </c>
      <c r="B912" s="6" t="s">
        <v>2090</v>
      </c>
      <c r="C912" s="6" t="s">
        <v>2091</v>
      </c>
      <c r="D912" s="6" t="s">
        <v>16</v>
      </c>
      <c r="E912" s="6" t="s">
        <v>26</v>
      </c>
      <c r="F912" s="20">
        <v>1117</v>
      </c>
      <c r="G912" s="20">
        <v>325</v>
      </c>
      <c r="H912" s="21">
        <v>46255</v>
      </c>
      <c r="I912" s="6" t="s">
        <v>252</v>
      </c>
      <c r="J912" s="19" t="s">
        <v>2071</v>
      </c>
      <c r="K912" s="33" t="s">
        <v>19</v>
      </c>
      <c r="L912" t="s">
        <v>19</v>
      </c>
      <c r="M912" t="s">
        <v>19</v>
      </c>
      <c r="AA912">
        <f t="shared" si="14"/>
        <v>1117</v>
      </c>
    </row>
    <row r="913" spans="1:27" ht="165" x14ac:dyDescent="0.25">
      <c r="A913" s="6" t="s">
        <v>2066</v>
      </c>
      <c r="B913" s="6" t="s">
        <v>2092</v>
      </c>
      <c r="C913" s="6" t="s">
        <v>2093</v>
      </c>
      <c r="D913" s="6" t="s">
        <v>16</v>
      </c>
      <c r="E913" s="6" t="s">
        <v>26</v>
      </c>
      <c r="F913" s="20">
        <v>178</v>
      </c>
      <c r="G913" s="20">
        <v>71</v>
      </c>
      <c r="H913" s="21">
        <v>46255</v>
      </c>
      <c r="I913" s="6" t="s">
        <v>170</v>
      </c>
      <c r="J913" s="19" t="s">
        <v>2094</v>
      </c>
      <c r="K913" s="33" t="s">
        <v>19</v>
      </c>
      <c r="L913" t="s">
        <v>19</v>
      </c>
      <c r="M913" t="s">
        <v>19</v>
      </c>
      <c r="AA913">
        <f t="shared" si="14"/>
        <v>178</v>
      </c>
    </row>
    <row r="914" spans="1:27" ht="150" x14ac:dyDescent="0.25">
      <c r="A914" s="6" t="s">
        <v>2066</v>
      </c>
      <c r="B914" s="6" t="s">
        <v>2095</v>
      </c>
      <c r="C914" s="6" t="s">
        <v>2096</v>
      </c>
      <c r="D914" s="6" t="s">
        <v>16</v>
      </c>
      <c r="E914" s="6" t="s">
        <v>26</v>
      </c>
      <c r="F914" s="20">
        <v>1233</v>
      </c>
      <c r="G914" s="20">
        <v>948</v>
      </c>
      <c r="H914" s="21">
        <v>46231</v>
      </c>
      <c r="I914" s="6" t="s">
        <v>252</v>
      </c>
      <c r="J914" s="19" t="s">
        <v>2071</v>
      </c>
      <c r="K914" s="33" t="s">
        <v>19</v>
      </c>
      <c r="AA914">
        <f t="shared" si="14"/>
        <v>1233</v>
      </c>
    </row>
    <row r="915" spans="1:27" ht="165" x14ac:dyDescent="0.25">
      <c r="A915" s="6" t="s">
        <v>2066</v>
      </c>
      <c r="B915" s="6" t="s">
        <v>2097</v>
      </c>
      <c r="C915" s="6" t="s">
        <v>2098</v>
      </c>
      <c r="D915" s="6" t="s">
        <v>16</v>
      </c>
      <c r="E915" s="6" t="s">
        <v>26</v>
      </c>
      <c r="F915" s="20">
        <v>327</v>
      </c>
      <c r="G915" s="20">
        <v>109</v>
      </c>
      <c r="H915" s="21">
        <v>46255</v>
      </c>
      <c r="I915" s="6" t="s">
        <v>170</v>
      </c>
      <c r="J915" s="19" t="s">
        <v>2099</v>
      </c>
      <c r="K915" s="33" t="s">
        <v>19</v>
      </c>
      <c r="L915" t="s">
        <v>363</v>
      </c>
      <c r="M915" t="s">
        <v>19</v>
      </c>
      <c r="AA915">
        <f t="shared" si="14"/>
        <v>327</v>
      </c>
    </row>
    <row r="916" spans="1:27" x14ac:dyDescent="0.25">
      <c r="A916" s="6" t="s">
        <v>2066</v>
      </c>
      <c r="B916" s="6" t="s">
        <v>2100</v>
      </c>
      <c r="C916" s="6" t="s">
        <v>2101</v>
      </c>
      <c r="D916" s="6" t="s">
        <v>16</v>
      </c>
      <c r="E916" s="6" t="s">
        <v>26</v>
      </c>
      <c r="F916" s="20">
        <v>60</v>
      </c>
      <c r="G916" s="20">
        <v>29</v>
      </c>
      <c r="H916" s="21">
        <v>46244</v>
      </c>
      <c r="J916" s="19" t="s">
        <v>1010</v>
      </c>
      <c r="K916" s="33" t="s">
        <v>30</v>
      </c>
      <c r="AA916">
        <f t="shared" si="14"/>
        <v>0</v>
      </c>
    </row>
    <row r="917" spans="1:27" ht="150" x14ac:dyDescent="0.25">
      <c r="A917" s="6" t="s">
        <v>2066</v>
      </c>
      <c r="B917" s="6" t="s">
        <v>2102</v>
      </c>
      <c r="C917" s="6" t="s">
        <v>2103</v>
      </c>
      <c r="D917" s="6" t="s">
        <v>16</v>
      </c>
      <c r="E917" s="6" t="s">
        <v>26</v>
      </c>
      <c r="F917" s="20">
        <v>147</v>
      </c>
      <c r="G917" s="20">
        <v>60</v>
      </c>
      <c r="H917" s="21">
        <v>46255</v>
      </c>
      <c r="I917" s="6" t="s">
        <v>252</v>
      </c>
      <c r="J917" s="19" t="s">
        <v>2071</v>
      </c>
      <c r="K917" s="33" t="s">
        <v>19</v>
      </c>
      <c r="L917" t="s">
        <v>19</v>
      </c>
      <c r="M917" t="s">
        <v>19</v>
      </c>
      <c r="AA917">
        <f t="shared" si="14"/>
        <v>147</v>
      </c>
    </row>
    <row r="918" spans="1:27" x14ac:dyDescent="0.25">
      <c r="A918" s="6" t="s">
        <v>2066</v>
      </c>
      <c r="B918" s="6" t="s">
        <v>2104</v>
      </c>
      <c r="C918" s="6" t="s">
        <v>2105</v>
      </c>
      <c r="D918" s="6" t="s">
        <v>16</v>
      </c>
      <c r="E918" s="6" t="s">
        <v>26</v>
      </c>
      <c r="F918" s="20">
        <v>90</v>
      </c>
      <c r="G918" s="20">
        <v>30</v>
      </c>
      <c r="H918" s="21">
        <v>46251</v>
      </c>
      <c r="I918" s="6" t="s">
        <v>170</v>
      </c>
      <c r="J918" s="19" t="s">
        <v>479</v>
      </c>
      <c r="K918" s="32" t="s">
        <v>19</v>
      </c>
      <c r="L918" t="s">
        <v>363</v>
      </c>
      <c r="AA918">
        <f t="shared" si="14"/>
        <v>90</v>
      </c>
    </row>
    <row r="919" spans="1:27" x14ac:dyDescent="0.25">
      <c r="A919" s="6" t="s">
        <v>2106</v>
      </c>
      <c r="B919" s="6" t="s">
        <v>2107</v>
      </c>
      <c r="C919" s="6" t="s">
        <v>2108</v>
      </c>
      <c r="D919" s="6" t="s">
        <v>16</v>
      </c>
      <c r="E919" s="6" t="s">
        <v>26</v>
      </c>
      <c r="F919" s="20">
        <v>84</v>
      </c>
      <c r="G919" s="20">
        <v>28</v>
      </c>
      <c r="K919" s="32" t="s">
        <v>30</v>
      </c>
      <c r="AA919">
        <f t="shared" si="14"/>
        <v>0</v>
      </c>
    </row>
    <row r="920" spans="1:27" x14ac:dyDescent="0.25">
      <c r="A920" s="6" t="s">
        <v>2106</v>
      </c>
      <c r="B920" s="6" t="s">
        <v>2109</v>
      </c>
      <c r="C920" s="6" t="s">
        <v>2110</v>
      </c>
      <c r="D920" s="6" t="s">
        <v>16</v>
      </c>
      <c r="E920" s="6" t="s">
        <v>26</v>
      </c>
      <c r="F920" s="20">
        <v>2000</v>
      </c>
      <c r="G920" s="20">
        <v>20</v>
      </c>
      <c r="H920" s="21">
        <v>46255</v>
      </c>
      <c r="J920" s="19" t="s">
        <v>23</v>
      </c>
      <c r="K920" s="32" t="s">
        <v>19</v>
      </c>
      <c r="L920" t="s">
        <v>19</v>
      </c>
      <c r="M920" t="s">
        <v>19</v>
      </c>
      <c r="AA920">
        <f t="shared" si="14"/>
        <v>0</v>
      </c>
    </row>
    <row r="921" spans="1:27" x14ac:dyDescent="0.25">
      <c r="A921" s="6" t="s">
        <v>2106</v>
      </c>
      <c r="B921" s="6" t="s">
        <v>2111</v>
      </c>
      <c r="C921" s="6" t="s">
        <v>2112</v>
      </c>
      <c r="D921" s="6" t="s">
        <v>16</v>
      </c>
      <c r="E921" s="6" t="s">
        <v>26</v>
      </c>
      <c r="F921" s="20">
        <v>48</v>
      </c>
      <c r="G921" s="20">
        <v>19</v>
      </c>
      <c r="H921" s="21">
        <v>46251</v>
      </c>
      <c r="I921" s="6" t="s">
        <v>170</v>
      </c>
      <c r="J921" s="19" t="s">
        <v>479</v>
      </c>
      <c r="K921" s="32" t="s">
        <v>19</v>
      </c>
      <c r="L921" t="s">
        <v>19</v>
      </c>
      <c r="AA921">
        <f t="shared" si="14"/>
        <v>48</v>
      </c>
    </row>
    <row r="922" spans="1:27" x14ac:dyDescent="0.25">
      <c r="A922" s="6" t="s">
        <v>2106</v>
      </c>
      <c r="B922" s="6" t="s">
        <v>2113</v>
      </c>
      <c r="C922" s="6" t="s">
        <v>2114</v>
      </c>
      <c r="D922" s="6" t="s">
        <v>16</v>
      </c>
      <c r="E922" s="6" t="s">
        <v>26</v>
      </c>
      <c r="F922" s="20">
        <v>110</v>
      </c>
      <c r="G922" s="20">
        <v>13</v>
      </c>
      <c r="K922" s="32" t="s">
        <v>30</v>
      </c>
      <c r="AA922">
        <f t="shared" si="14"/>
        <v>0</v>
      </c>
    </row>
    <row r="923" spans="1:27" x14ac:dyDescent="0.25">
      <c r="A923" s="6" t="s">
        <v>2106</v>
      </c>
      <c r="B923" s="6" t="s">
        <v>2115</v>
      </c>
      <c r="C923" s="6" t="s">
        <v>2116</v>
      </c>
      <c r="D923" s="6" t="s">
        <v>16</v>
      </c>
      <c r="E923" s="6" t="s">
        <v>26</v>
      </c>
      <c r="F923" s="20">
        <v>1400</v>
      </c>
      <c r="G923" s="20">
        <v>500</v>
      </c>
      <c r="H923" s="21">
        <v>46255</v>
      </c>
      <c r="J923" s="19" t="s">
        <v>23</v>
      </c>
      <c r="K923" s="32" t="s">
        <v>19</v>
      </c>
      <c r="M923" t="s">
        <v>19</v>
      </c>
      <c r="AA923">
        <f t="shared" si="14"/>
        <v>0</v>
      </c>
    </row>
    <row r="924" spans="1:27" x14ac:dyDescent="0.25">
      <c r="A924" s="6" t="s">
        <v>2106</v>
      </c>
      <c r="B924" s="6" t="s">
        <v>2117</v>
      </c>
      <c r="C924" s="6" t="s">
        <v>2118</v>
      </c>
      <c r="D924" s="6" t="s">
        <v>16</v>
      </c>
      <c r="E924" s="6" t="s">
        <v>26</v>
      </c>
      <c r="F924" s="20">
        <v>163</v>
      </c>
      <c r="G924" s="20">
        <v>65</v>
      </c>
      <c r="H924" s="21">
        <v>46251</v>
      </c>
      <c r="I924" s="6" t="s">
        <v>170</v>
      </c>
      <c r="K924" s="32" t="s">
        <v>19</v>
      </c>
      <c r="L924" t="s">
        <v>19</v>
      </c>
      <c r="AA924">
        <f t="shared" si="14"/>
        <v>163</v>
      </c>
    </row>
    <row r="925" spans="1:27" x14ac:dyDescent="0.25">
      <c r="A925" s="6" t="s">
        <v>2106</v>
      </c>
      <c r="B925" s="6" t="s">
        <v>2119</v>
      </c>
      <c r="C925" s="6" t="s">
        <v>2120</v>
      </c>
      <c r="D925" s="6" t="s">
        <v>16</v>
      </c>
      <c r="E925" s="6" t="s">
        <v>26</v>
      </c>
      <c r="F925" s="20">
        <v>155</v>
      </c>
      <c r="G925" s="20">
        <v>64</v>
      </c>
      <c r="K925" s="32" t="s">
        <v>30</v>
      </c>
      <c r="AA925">
        <f t="shared" si="14"/>
        <v>0</v>
      </c>
    </row>
    <row r="926" spans="1:27" x14ac:dyDescent="0.25">
      <c r="A926" s="6" t="s">
        <v>2106</v>
      </c>
      <c r="B926" s="6" t="s">
        <v>2121</v>
      </c>
      <c r="C926" s="6" t="s">
        <v>2122</v>
      </c>
      <c r="D926" s="6" t="s">
        <v>16</v>
      </c>
      <c r="E926" s="6" t="s">
        <v>26</v>
      </c>
      <c r="F926" s="20">
        <v>130</v>
      </c>
      <c r="G926" s="20">
        <v>52</v>
      </c>
      <c r="H926" s="21">
        <v>46251</v>
      </c>
      <c r="I926" s="6" t="s">
        <v>170</v>
      </c>
      <c r="J926" s="19" t="s">
        <v>479</v>
      </c>
      <c r="K926" s="32" t="s">
        <v>19</v>
      </c>
      <c r="L926" t="s">
        <v>19</v>
      </c>
      <c r="AA926">
        <f t="shared" si="14"/>
        <v>130</v>
      </c>
    </row>
    <row r="927" spans="1:27" x14ac:dyDescent="0.25">
      <c r="A927" s="6" t="s">
        <v>2106</v>
      </c>
      <c r="B927" s="6" t="s">
        <v>2123</v>
      </c>
      <c r="C927" s="6" t="s">
        <v>2124</v>
      </c>
      <c r="D927" s="6" t="s">
        <v>16</v>
      </c>
      <c r="E927" s="6" t="s">
        <v>26</v>
      </c>
      <c r="F927" s="20">
        <v>140</v>
      </c>
      <c r="G927" s="20">
        <v>70</v>
      </c>
      <c r="H927" s="21">
        <v>46255</v>
      </c>
      <c r="I927" s="6" t="s">
        <v>252</v>
      </c>
      <c r="J927" s="19" t="s">
        <v>2125</v>
      </c>
      <c r="K927" s="32" t="s">
        <v>19</v>
      </c>
      <c r="L927" t="s">
        <v>19</v>
      </c>
      <c r="M927" t="s">
        <v>19</v>
      </c>
      <c r="AA927">
        <f t="shared" si="14"/>
        <v>140</v>
      </c>
    </row>
    <row r="928" spans="1:27" x14ac:dyDescent="0.25">
      <c r="A928" s="6" t="s">
        <v>2106</v>
      </c>
      <c r="B928" s="6" t="s">
        <v>2126</v>
      </c>
      <c r="C928" s="6" t="s">
        <v>2127</v>
      </c>
      <c r="D928" s="6" t="s">
        <v>16</v>
      </c>
      <c r="E928" s="6" t="s">
        <v>26</v>
      </c>
      <c r="F928" s="20">
        <v>60</v>
      </c>
      <c r="G928" s="20">
        <v>42</v>
      </c>
      <c r="H928" s="21">
        <v>46255</v>
      </c>
      <c r="K928" s="32" t="s">
        <v>19</v>
      </c>
      <c r="M928" t="s">
        <v>19</v>
      </c>
      <c r="AA928">
        <f t="shared" si="14"/>
        <v>0</v>
      </c>
    </row>
    <row r="929" spans="1:27" x14ac:dyDescent="0.25">
      <c r="A929" s="6" t="s">
        <v>2106</v>
      </c>
      <c r="B929" s="6" t="s">
        <v>2128</v>
      </c>
      <c r="C929" s="6" t="s">
        <v>2129</v>
      </c>
      <c r="D929" s="6" t="s">
        <v>16</v>
      </c>
      <c r="E929" s="6" t="s">
        <v>26</v>
      </c>
      <c r="F929" s="20">
        <v>200</v>
      </c>
      <c r="G929" s="20">
        <v>84</v>
      </c>
      <c r="H929" s="21">
        <v>46251</v>
      </c>
      <c r="I929" s="6" t="s">
        <v>170</v>
      </c>
      <c r="J929" s="19" t="s">
        <v>479</v>
      </c>
      <c r="K929" s="32" t="s">
        <v>19</v>
      </c>
      <c r="L929" t="s">
        <v>19</v>
      </c>
      <c r="AA929">
        <f t="shared" si="14"/>
        <v>200</v>
      </c>
    </row>
    <row r="930" spans="1:27" x14ac:dyDescent="0.25">
      <c r="A930" s="6" t="s">
        <v>2106</v>
      </c>
      <c r="B930" s="6" t="s">
        <v>2130</v>
      </c>
      <c r="C930" s="6" t="s">
        <v>2131</v>
      </c>
      <c r="D930" s="6" t="s">
        <v>16</v>
      </c>
      <c r="E930" s="6" t="s">
        <v>26</v>
      </c>
      <c r="F930" s="20">
        <v>85</v>
      </c>
      <c r="G930" s="20">
        <v>37</v>
      </c>
      <c r="H930" s="21">
        <v>46232</v>
      </c>
      <c r="I930" s="6" t="s">
        <v>170</v>
      </c>
      <c r="J930" s="19" t="s">
        <v>1602</v>
      </c>
      <c r="K930" s="32" t="s">
        <v>19</v>
      </c>
      <c r="AA930">
        <f t="shared" si="14"/>
        <v>85</v>
      </c>
    </row>
    <row r="931" spans="1:27" x14ac:dyDescent="0.25">
      <c r="A931" s="6" t="s">
        <v>2106</v>
      </c>
      <c r="B931" s="6" t="s">
        <v>2132</v>
      </c>
      <c r="C931" s="6" t="s">
        <v>2133</v>
      </c>
      <c r="D931" s="6" t="s">
        <v>16</v>
      </c>
      <c r="E931" s="6" t="s">
        <v>26</v>
      </c>
      <c r="F931" s="20">
        <v>336</v>
      </c>
      <c r="G931" s="20">
        <v>139</v>
      </c>
      <c r="H931" s="21">
        <v>46232</v>
      </c>
      <c r="I931" s="6" t="s">
        <v>121</v>
      </c>
      <c r="J931" s="19" t="s">
        <v>1602</v>
      </c>
      <c r="K931" s="32" t="s">
        <v>19</v>
      </c>
      <c r="AA931">
        <f t="shared" si="14"/>
        <v>0</v>
      </c>
    </row>
    <row r="932" spans="1:27" x14ac:dyDescent="0.25">
      <c r="A932" s="6" t="s">
        <v>2106</v>
      </c>
      <c r="B932" s="6" t="s">
        <v>2134</v>
      </c>
      <c r="C932" s="6" t="s">
        <v>2135</v>
      </c>
      <c r="D932" s="6" t="s">
        <v>16</v>
      </c>
      <c r="E932" s="6" t="s">
        <v>26</v>
      </c>
      <c r="F932" s="20">
        <v>43</v>
      </c>
      <c r="G932" s="20">
        <v>17</v>
      </c>
      <c r="H932" s="21">
        <v>46251</v>
      </c>
      <c r="I932" s="6" t="s">
        <v>170</v>
      </c>
      <c r="J932" s="19" t="s">
        <v>479</v>
      </c>
      <c r="K932" s="32" t="s">
        <v>19</v>
      </c>
      <c r="L932" t="s">
        <v>19</v>
      </c>
      <c r="AA932">
        <f t="shared" si="14"/>
        <v>43</v>
      </c>
    </row>
    <row r="933" spans="1:27" x14ac:dyDescent="0.25">
      <c r="A933" s="6" t="s">
        <v>2106</v>
      </c>
      <c r="B933" s="6" t="s">
        <v>2136</v>
      </c>
      <c r="C933" s="6" t="s">
        <v>2137</v>
      </c>
      <c r="D933" s="6" t="s">
        <v>16</v>
      </c>
      <c r="E933" s="6" t="s">
        <v>26</v>
      </c>
      <c r="F933" s="20">
        <v>25</v>
      </c>
      <c r="G933" s="20">
        <v>10</v>
      </c>
      <c r="H933" s="21">
        <v>46251</v>
      </c>
      <c r="I933" s="6" t="s">
        <v>170</v>
      </c>
      <c r="J933" s="19" t="s">
        <v>479</v>
      </c>
      <c r="K933" s="32" t="s">
        <v>19</v>
      </c>
      <c r="L933" t="s">
        <v>19</v>
      </c>
      <c r="AA933">
        <f t="shared" si="14"/>
        <v>25</v>
      </c>
    </row>
    <row r="934" spans="1:27" x14ac:dyDescent="0.25">
      <c r="A934" s="6" t="s">
        <v>2106</v>
      </c>
      <c r="B934" s="6" t="s">
        <v>2138</v>
      </c>
      <c r="C934" s="6" t="s">
        <v>2139</v>
      </c>
      <c r="D934" s="6" t="s">
        <v>16</v>
      </c>
      <c r="E934" s="6" t="s">
        <v>26</v>
      </c>
      <c r="F934" s="20">
        <v>42</v>
      </c>
      <c r="G934" s="20">
        <v>13</v>
      </c>
      <c r="K934" s="32" t="s">
        <v>30</v>
      </c>
      <c r="AA934">
        <f t="shared" si="14"/>
        <v>0</v>
      </c>
    </row>
    <row r="935" spans="1:27" x14ac:dyDescent="0.25">
      <c r="A935" s="6" t="s">
        <v>2106</v>
      </c>
      <c r="B935" s="6" t="s">
        <v>2140</v>
      </c>
      <c r="C935" s="6" t="s">
        <v>2141</v>
      </c>
      <c r="D935" s="6" t="s">
        <v>16</v>
      </c>
      <c r="E935" s="6" t="s">
        <v>26</v>
      </c>
      <c r="F935" s="20">
        <v>28</v>
      </c>
      <c r="G935" s="20">
        <v>11</v>
      </c>
      <c r="H935" s="21">
        <v>46251</v>
      </c>
      <c r="I935" s="6" t="s">
        <v>170</v>
      </c>
      <c r="J935" s="19" t="s">
        <v>479</v>
      </c>
      <c r="K935" s="32" t="s">
        <v>19</v>
      </c>
      <c r="L935" t="s">
        <v>19</v>
      </c>
      <c r="AA935">
        <f t="shared" si="14"/>
        <v>28</v>
      </c>
    </row>
    <row r="936" spans="1:27" x14ac:dyDescent="0.25">
      <c r="A936" s="6" t="s">
        <v>2106</v>
      </c>
      <c r="B936" s="6" t="s">
        <v>2142</v>
      </c>
      <c r="C936" s="6" t="s">
        <v>2143</v>
      </c>
      <c r="D936" s="6" t="s">
        <v>16</v>
      </c>
      <c r="E936" s="6" t="s">
        <v>26</v>
      </c>
      <c r="F936" s="20">
        <v>80</v>
      </c>
      <c r="G936" s="20">
        <v>32</v>
      </c>
      <c r="H936" s="21">
        <v>46251</v>
      </c>
      <c r="I936" s="6" t="s">
        <v>170</v>
      </c>
      <c r="J936" s="19" t="s">
        <v>479</v>
      </c>
      <c r="K936" s="32" t="s">
        <v>19</v>
      </c>
      <c r="L936" t="s">
        <v>19</v>
      </c>
      <c r="AA936">
        <f t="shared" si="14"/>
        <v>80</v>
      </c>
    </row>
    <row r="937" spans="1:27" x14ac:dyDescent="0.25">
      <c r="A937" s="6" t="s">
        <v>2106</v>
      </c>
      <c r="B937" s="6" t="s">
        <v>2144</v>
      </c>
      <c r="C937" s="6" t="s">
        <v>2145</v>
      </c>
      <c r="D937" s="6" t="s">
        <v>16</v>
      </c>
      <c r="E937" s="6" t="s">
        <v>26</v>
      </c>
      <c r="F937" s="20">
        <v>120</v>
      </c>
      <c r="G937" s="20">
        <v>48</v>
      </c>
      <c r="K937" s="32" t="s">
        <v>30</v>
      </c>
      <c r="AA937">
        <f t="shared" si="14"/>
        <v>0</v>
      </c>
    </row>
    <row r="938" spans="1:27" x14ac:dyDescent="0.25">
      <c r="A938" s="6" t="s">
        <v>2106</v>
      </c>
      <c r="B938" s="6" t="s">
        <v>2146</v>
      </c>
      <c r="C938" s="6" t="s">
        <v>2147</v>
      </c>
      <c r="D938" s="6" t="s">
        <v>16</v>
      </c>
      <c r="E938" s="6" t="s">
        <v>26</v>
      </c>
      <c r="F938" s="20">
        <v>118</v>
      </c>
      <c r="G938" s="20">
        <v>43</v>
      </c>
      <c r="H938" s="21">
        <v>46251</v>
      </c>
      <c r="I938" s="6" t="s">
        <v>170</v>
      </c>
      <c r="J938" s="19" t="s">
        <v>479</v>
      </c>
      <c r="K938" s="32" t="s">
        <v>19</v>
      </c>
      <c r="L938" t="s">
        <v>19</v>
      </c>
      <c r="AA938">
        <f t="shared" si="14"/>
        <v>118</v>
      </c>
    </row>
    <row r="939" spans="1:27" x14ac:dyDescent="0.25">
      <c r="A939" s="6" t="s">
        <v>2106</v>
      </c>
      <c r="B939" s="6" t="s">
        <v>2148</v>
      </c>
      <c r="C939" s="6" t="s">
        <v>2149</v>
      </c>
      <c r="D939" s="6" t="s">
        <v>16</v>
      </c>
      <c r="E939" s="6" t="s">
        <v>26</v>
      </c>
      <c r="F939" s="20">
        <v>80</v>
      </c>
      <c r="G939" s="20">
        <v>32</v>
      </c>
      <c r="H939" s="21">
        <v>46251</v>
      </c>
      <c r="I939" s="6" t="s">
        <v>170</v>
      </c>
      <c r="J939" s="19" t="s">
        <v>479</v>
      </c>
      <c r="K939" s="32" t="s">
        <v>19</v>
      </c>
      <c r="L939" t="s">
        <v>19</v>
      </c>
      <c r="AA939">
        <f t="shared" si="14"/>
        <v>80</v>
      </c>
    </row>
    <row r="940" spans="1:27" x14ac:dyDescent="0.25">
      <c r="A940" s="6" t="s">
        <v>2106</v>
      </c>
      <c r="B940" s="6" t="s">
        <v>2150</v>
      </c>
      <c r="C940" s="6" t="s">
        <v>2151</v>
      </c>
      <c r="D940" s="6" t="s">
        <v>16</v>
      </c>
      <c r="E940" s="6" t="s">
        <v>26</v>
      </c>
      <c r="F940" s="20">
        <v>50</v>
      </c>
      <c r="G940" s="20">
        <v>20</v>
      </c>
      <c r="H940" s="21">
        <v>46251</v>
      </c>
      <c r="I940" s="6" t="s">
        <v>170</v>
      </c>
      <c r="J940" s="19" t="s">
        <v>479</v>
      </c>
      <c r="K940" s="32" t="s">
        <v>19</v>
      </c>
      <c r="L940" t="s">
        <v>19</v>
      </c>
      <c r="AA940">
        <f t="shared" si="14"/>
        <v>50</v>
      </c>
    </row>
    <row r="941" spans="1:27" x14ac:dyDescent="0.25">
      <c r="A941" s="6" t="s">
        <v>2106</v>
      </c>
      <c r="B941" s="6" t="s">
        <v>2152</v>
      </c>
      <c r="C941" s="6" t="s">
        <v>2153</v>
      </c>
      <c r="D941" s="6" t="s">
        <v>16</v>
      </c>
      <c r="E941" s="6" t="s">
        <v>26</v>
      </c>
      <c r="F941" s="20">
        <v>53</v>
      </c>
      <c r="G941" s="20">
        <v>21</v>
      </c>
      <c r="H941" s="21">
        <v>46251</v>
      </c>
      <c r="I941" s="6" t="s">
        <v>170</v>
      </c>
      <c r="J941" s="19" t="s">
        <v>479</v>
      </c>
      <c r="K941" s="32" t="s">
        <v>19</v>
      </c>
      <c r="L941" t="s">
        <v>19</v>
      </c>
      <c r="AA941">
        <f t="shared" si="14"/>
        <v>53</v>
      </c>
    </row>
    <row r="942" spans="1:27" x14ac:dyDescent="0.25">
      <c r="A942" s="6" t="s">
        <v>2106</v>
      </c>
      <c r="B942" s="6" t="s">
        <v>2154</v>
      </c>
      <c r="C942" s="6" t="s">
        <v>2155</v>
      </c>
      <c r="D942" s="6" t="s">
        <v>16</v>
      </c>
      <c r="E942" s="6" t="s">
        <v>26</v>
      </c>
      <c r="F942" s="20">
        <v>51</v>
      </c>
      <c r="G942" s="20">
        <v>22</v>
      </c>
      <c r="K942" s="32" t="s">
        <v>30</v>
      </c>
      <c r="AA942">
        <f t="shared" si="14"/>
        <v>0</v>
      </c>
    </row>
    <row r="943" spans="1:27" x14ac:dyDescent="0.25">
      <c r="A943" s="6" t="s">
        <v>2106</v>
      </c>
      <c r="B943" s="6" t="s">
        <v>2156</v>
      </c>
      <c r="C943" s="6" t="s">
        <v>2157</v>
      </c>
      <c r="D943" s="6" t="s">
        <v>16</v>
      </c>
      <c r="E943" s="6" t="s">
        <v>26</v>
      </c>
      <c r="F943" s="20">
        <v>160</v>
      </c>
      <c r="G943" s="20">
        <v>48</v>
      </c>
      <c r="H943" s="21">
        <v>46251</v>
      </c>
      <c r="I943" s="6" t="s">
        <v>170</v>
      </c>
      <c r="J943" s="19" t="s">
        <v>479</v>
      </c>
      <c r="K943" s="32" t="s">
        <v>19</v>
      </c>
      <c r="L943" t="s">
        <v>19</v>
      </c>
      <c r="AA943">
        <f t="shared" si="14"/>
        <v>160</v>
      </c>
    </row>
    <row r="944" spans="1:27" x14ac:dyDescent="0.25">
      <c r="A944" s="6" t="s">
        <v>2106</v>
      </c>
      <c r="B944" s="6" t="s">
        <v>2158</v>
      </c>
      <c r="C944" s="6" t="s">
        <v>2159</v>
      </c>
      <c r="D944" s="6" t="s">
        <v>16</v>
      </c>
      <c r="E944" s="6" t="s">
        <v>26</v>
      </c>
      <c r="F944" s="20">
        <v>183</v>
      </c>
      <c r="G944" s="20">
        <v>73</v>
      </c>
      <c r="H944" s="21">
        <v>46251</v>
      </c>
      <c r="I944" s="6" t="s">
        <v>170</v>
      </c>
      <c r="J944" s="19" t="s">
        <v>479</v>
      </c>
      <c r="K944" s="32" t="s">
        <v>19</v>
      </c>
      <c r="L944" t="s">
        <v>19</v>
      </c>
      <c r="AA944">
        <f t="shared" si="14"/>
        <v>183</v>
      </c>
    </row>
    <row r="945" spans="1:27" x14ac:dyDescent="0.25">
      <c r="A945" s="6" t="s">
        <v>2106</v>
      </c>
      <c r="B945" s="6" t="s">
        <v>2160</v>
      </c>
      <c r="C945" s="6" t="s">
        <v>2161</v>
      </c>
      <c r="D945" s="6" t="s">
        <v>16</v>
      </c>
      <c r="E945" s="6" t="s">
        <v>26</v>
      </c>
      <c r="F945" s="20">
        <v>57</v>
      </c>
      <c r="G945" s="20">
        <v>18</v>
      </c>
      <c r="K945" s="32" t="s">
        <v>30</v>
      </c>
      <c r="AA945">
        <f t="shared" si="14"/>
        <v>0</v>
      </c>
    </row>
    <row r="946" spans="1:27" x14ac:dyDescent="0.25">
      <c r="A946" s="6" t="s">
        <v>2106</v>
      </c>
      <c r="B946" s="6" t="s">
        <v>2162</v>
      </c>
      <c r="C946" s="6" t="s">
        <v>2163</v>
      </c>
      <c r="D946" s="6" t="s">
        <v>16</v>
      </c>
      <c r="E946" s="6" t="s">
        <v>26</v>
      </c>
      <c r="F946" s="20">
        <v>28</v>
      </c>
      <c r="G946" s="20">
        <v>11</v>
      </c>
      <c r="H946" s="21">
        <v>46251</v>
      </c>
      <c r="I946" s="6" t="s">
        <v>170</v>
      </c>
      <c r="J946" s="19" t="s">
        <v>479</v>
      </c>
      <c r="K946" s="32" t="s">
        <v>19</v>
      </c>
      <c r="L946" t="s">
        <v>19</v>
      </c>
      <c r="AA946">
        <f t="shared" si="14"/>
        <v>28</v>
      </c>
    </row>
    <row r="947" spans="1:27" x14ac:dyDescent="0.25">
      <c r="A947" s="6" t="s">
        <v>2106</v>
      </c>
      <c r="B947" s="6" t="s">
        <v>2164</v>
      </c>
      <c r="C947" s="6" t="s">
        <v>2165</v>
      </c>
      <c r="D947" s="6" t="s">
        <v>16</v>
      </c>
      <c r="E947" s="6" t="s">
        <v>26</v>
      </c>
      <c r="F947" s="20">
        <v>175</v>
      </c>
      <c r="G947" s="20">
        <v>55</v>
      </c>
      <c r="K947" s="32" t="s">
        <v>30</v>
      </c>
      <c r="AA947">
        <f t="shared" si="14"/>
        <v>0</v>
      </c>
    </row>
    <row r="948" spans="1:27" x14ac:dyDescent="0.25">
      <c r="A948" s="6" t="s">
        <v>2106</v>
      </c>
      <c r="B948" s="6" t="s">
        <v>2166</v>
      </c>
      <c r="C948" s="6" t="s">
        <v>2167</v>
      </c>
      <c r="D948" s="6" t="s">
        <v>16</v>
      </c>
      <c r="E948" s="6" t="s">
        <v>22</v>
      </c>
      <c r="F948" s="20">
        <v>21184</v>
      </c>
      <c r="G948" s="20">
        <v>8103</v>
      </c>
      <c r="H948" s="21">
        <v>46255</v>
      </c>
      <c r="J948" s="19" t="s">
        <v>18</v>
      </c>
      <c r="K948" s="32" t="s">
        <v>19</v>
      </c>
      <c r="L948" t="s">
        <v>19</v>
      </c>
      <c r="M948" t="s">
        <v>19</v>
      </c>
      <c r="AA948">
        <f t="shared" si="14"/>
        <v>0</v>
      </c>
    </row>
    <row r="949" spans="1:27" x14ac:dyDescent="0.25">
      <c r="A949" s="6" t="s">
        <v>2106</v>
      </c>
      <c r="B949" s="6" t="s">
        <v>2168</v>
      </c>
      <c r="C949" s="6" t="s">
        <v>2169</v>
      </c>
      <c r="D949" s="6" t="s">
        <v>16</v>
      </c>
      <c r="E949" s="6" t="s">
        <v>26</v>
      </c>
      <c r="F949" s="20">
        <v>70</v>
      </c>
      <c r="G949" s="20">
        <v>28</v>
      </c>
      <c r="K949" s="32" t="s">
        <v>30</v>
      </c>
      <c r="AA949">
        <f t="shared" si="14"/>
        <v>0</v>
      </c>
    </row>
    <row r="950" spans="1:27" x14ac:dyDescent="0.25">
      <c r="A950" s="6" t="s">
        <v>2106</v>
      </c>
      <c r="B950" s="6" t="s">
        <v>2170</v>
      </c>
      <c r="C950" s="6" t="s">
        <v>2171</v>
      </c>
      <c r="D950" s="6" t="s">
        <v>16</v>
      </c>
      <c r="E950" s="6" t="s">
        <v>26</v>
      </c>
      <c r="F950" s="20">
        <v>35</v>
      </c>
      <c r="G950" s="20">
        <v>14</v>
      </c>
      <c r="H950" s="21">
        <v>46251</v>
      </c>
      <c r="I950" s="6" t="s">
        <v>170</v>
      </c>
      <c r="J950" s="19" t="s">
        <v>479</v>
      </c>
      <c r="K950" s="32" t="s">
        <v>19</v>
      </c>
      <c r="L950" t="s">
        <v>19</v>
      </c>
      <c r="AA950">
        <f t="shared" si="14"/>
        <v>35</v>
      </c>
    </row>
    <row r="951" spans="1:27" x14ac:dyDescent="0.25">
      <c r="A951" s="6" t="s">
        <v>2106</v>
      </c>
      <c r="B951" s="6" t="s">
        <v>2172</v>
      </c>
      <c r="C951" s="6" t="s">
        <v>2173</v>
      </c>
      <c r="D951" s="6" t="s">
        <v>16</v>
      </c>
      <c r="E951" s="6" t="s">
        <v>26</v>
      </c>
      <c r="F951" s="20">
        <v>100</v>
      </c>
      <c r="G951" s="20">
        <v>27</v>
      </c>
      <c r="K951" s="32" t="s">
        <v>30</v>
      </c>
      <c r="AA951">
        <f t="shared" si="14"/>
        <v>0</v>
      </c>
    </row>
    <row r="952" spans="1:27" x14ac:dyDescent="0.25">
      <c r="A952" s="6" t="s">
        <v>2106</v>
      </c>
      <c r="B952" s="6" t="s">
        <v>2174</v>
      </c>
      <c r="C952" s="6" t="s">
        <v>2175</v>
      </c>
      <c r="D952" s="6" t="s">
        <v>16</v>
      </c>
      <c r="E952" s="6" t="s">
        <v>26</v>
      </c>
      <c r="F952" s="20">
        <v>188</v>
      </c>
      <c r="G952" s="20">
        <v>75</v>
      </c>
      <c r="H952" s="21">
        <v>46251</v>
      </c>
      <c r="I952" s="6" t="s">
        <v>170</v>
      </c>
      <c r="J952" s="19" t="s">
        <v>479</v>
      </c>
      <c r="K952" s="32" t="s">
        <v>19</v>
      </c>
      <c r="L952" t="s">
        <v>19</v>
      </c>
      <c r="AA952">
        <f t="shared" si="14"/>
        <v>188</v>
      </c>
    </row>
    <row r="953" spans="1:27" x14ac:dyDescent="0.25">
      <c r="A953" s="6" t="s">
        <v>2176</v>
      </c>
      <c r="B953" s="6" t="s">
        <v>2177</v>
      </c>
      <c r="C953" s="6" t="s">
        <v>2178</v>
      </c>
      <c r="D953" s="6" t="s">
        <v>16</v>
      </c>
      <c r="E953" s="6" t="s">
        <v>29</v>
      </c>
      <c r="F953" s="20">
        <v>39303</v>
      </c>
      <c r="G953" s="20">
        <v>6500</v>
      </c>
      <c r="K953" s="32" t="s">
        <v>30</v>
      </c>
      <c r="AA953">
        <f t="shared" si="14"/>
        <v>0</v>
      </c>
    </row>
    <row r="954" spans="1:27" x14ac:dyDescent="0.25">
      <c r="A954" s="6" t="s">
        <v>2176</v>
      </c>
      <c r="B954" s="6" t="s">
        <v>2179</v>
      </c>
      <c r="C954" s="6" t="s">
        <v>2180</v>
      </c>
      <c r="D954" s="6" t="s">
        <v>16</v>
      </c>
      <c r="E954" s="6" t="s">
        <v>22</v>
      </c>
      <c r="F954" s="20">
        <v>1121613</v>
      </c>
      <c r="G954" s="20">
        <v>281686</v>
      </c>
      <c r="H954" s="21">
        <v>46255</v>
      </c>
      <c r="I954" s="6" t="s">
        <v>170</v>
      </c>
      <c r="J954" s="22" t="s">
        <v>2181</v>
      </c>
      <c r="K954" s="31" t="s">
        <v>19</v>
      </c>
      <c r="L954" t="s">
        <v>19</v>
      </c>
      <c r="M954" t="s">
        <v>19</v>
      </c>
      <c r="AA954">
        <f t="shared" si="14"/>
        <v>1121613</v>
      </c>
    </row>
    <row r="955" spans="1:27" x14ac:dyDescent="0.25">
      <c r="A955" s="6" t="s">
        <v>2176</v>
      </c>
      <c r="B955" s="6" t="s">
        <v>2182</v>
      </c>
      <c r="C955" s="6" t="s">
        <v>2183</v>
      </c>
      <c r="D955" s="6" t="s">
        <v>16</v>
      </c>
      <c r="E955" s="6" t="s">
        <v>29</v>
      </c>
      <c r="F955" s="20">
        <v>24601</v>
      </c>
      <c r="G955" s="20">
        <v>5595</v>
      </c>
      <c r="K955" s="32" t="s">
        <v>30</v>
      </c>
      <c r="AA955">
        <f t="shared" si="14"/>
        <v>0</v>
      </c>
    </row>
    <row r="956" spans="1:27" x14ac:dyDescent="0.25">
      <c r="A956" s="6" t="s">
        <v>2176</v>
      </c>
      <c r="B956" s="6" t="s">
        <v>2184</v>
      </c>
      <c r="C956" s="6" t="s">
        <v>2185</v>
      </c>
      <c r="D956" s="6" t="s">
        <v>16</v>
      </c>
      <c r="E956" s="6" t="s">
        <v>26</v>
      </c>
      <c r="F956" s="20">
        <v>250</v>
      </c>
      <c r="G956" s="20">
        <v>113</v>
      </c>
      <c r="H956" s="21">
        <v>46241</v>
      </c>
      <c r="I956" s="6" t="s">
        <v>121</v>
      </c>
      <c r="J956" s="19" t="s">
        <v>2186</v>
      </c>
      <c r="K956" s="32" t="s">
        <v>19</v>
      </c>
      <c r="AA956">
        <f t="shared" si="14"/>
        <v>0</v>
      </c>
    </row>
    <row r="957" spans="1:27" x14ac:dyDescent="0.25">
      <c r="A957" s="6" t="s">
        <v>2176</v>
      </c>
      <c r="B957" s="6" t="s">
        <v>2187</v>
      </c>
      <c r="C957" s="6" t="s">
        <v>2188</v>
      </c>
      <c r="D957" s="6" t="s">
        <v>16</v>
      </c>
      <c r="E957" s="6" t="s">
        <v>29</v>
      </c>
      <c r="F957" s="20">
        <v>27134</v>
      </c>
      <c r="G957" s="20">
        <v>9301</v>
      </c>
      <c r="K957" s="32" t="s">
        <v>30</v>
      </c>
      <c r="AA957">
        <f t="shared" si="14"/>
        <v>0</v>
      </c>
    </row>
    <row r="958" spans="1:27" x14ac:dyDescent="0.25">
      <c r="A958" s="6" t="s">
        <v>2189</v>
      </c>
      <c r="B958" s="6" t="s">
        <v>2190</v>
      </c>
      <c r="C958" s="6" t="s">
        <v>2191</v>
      </c>
      <c r="D958" s="6" t="s">
        <v>16</v>
      </c>
      <c r="E958" s="6" t="s">
        <v>26</v>
      </c>
      <c r="F958" s="20">
        <v>87</v>
      </c>
      <c r="G958" s="20">
        <v>32</v>
      </c>
      <c r="H958" s="21">
        <v>46178</v>
      </c>
      <c r="I958" s="6" t="s">
        <v>252</v>
      </c>
      <c r="J958" s="22" t="s">
        <v>2192</v>
      </c>
      <c r="K958" s="31" t="s">
        <v>30</v>
      </c>
      <c r="AA958">
        <f t="shared" si="14"/>
        <v>87</v>
      </c>
    </row>
    <row r="959" spans="1:27" x14ac:dyDescent="0.25">
      <c r="A959" s="6" t="s">
        <v>2189</v>
      </c>
      <c r="B959" s="6" t="s">
        <v>2193</v>
      </c>
      <c r="C959" s="6" t="s">
        <v>2194</v>
      </c>
      <c r="D959" s="6" t="s">
        <v>16</v>
      </c>
      <c r="E959" s="6" t="s">
        <v>26</v>
      </c>
      <c r="F959" s="20">
        <v>25</v>
      </c>
      <c r="G959" s="20">
        <v>13</v>
      </c>
      <c r="H959" s="21">
        <v>46255</v>
      </c>
      <c r="I959" s="6" t="s">
        <v>170</v>
      </c>
      <c r="J959" s="19" t="s">
        <v>2195</v>
      </c>
      <c r="K959" s="32" t="s">
        <v>19</v>
      </c>
      <c r="L959" t="s">
        <v>19</v>
      </c>
      <c r="M959" t="s">
        <v>19</v>
      </c>
      <c r="AA959">
        <f t="shared" si="14"/>
        <v>25</v>
      </c>
    </row>
    <row r="960" spans="1:27" x14ac:dyDescent="0.25">
      <c r="A960" s="6" t="s">
        <v>2189</v>
      </c>
      <c r="B960" s="6" t="s">
        <v>2196</v>
      </c>
      <c r="C960" s="6" t="s">
        <v>2197</v>
      </c>
      <c r="D960" s="6" t="s">
        <v>16</v>
      </c>
      <c r="E960" s="6" t="s">
        <v>26</v>
      </c>
      <c r="F960" s="20">
        <v>346</v>
      </c>
      <c r="G960" s="20">
        <v>128</v>
      </c>
      <c r="H960" s="21">
        <v>46178</v>
      </c>
      <c r="I960" s="6" t="s">
        <v>252</v>
      </c>
      <c r="J960" s="22" t="s">
        <v>2192</v>
      </c>
      <c r="K960" s="31" t="s">
        <v>30</v>
      </c>
      <c r="AA960">
        <f t="shared" si="14"/>
        <v>346</v>
      </c>
    </row>
    <row r="961" spans="1:27" x14ac:dyDescent="0.25">
      <c r="A961" s="6" t="s">
        <v>2189</v>
      </c>
      <c r="B961" s="6" t="s">
        <v>2198</v>
      </c>
      <c r="C961" s="6" t="s">
        <v>2199</v>
      </c>
      <c r="D961" s="6" t="s">
        <v>16</v>
      </c>
      <c r="E961" s="6" t="s">
        <v>26</v>
      </c>
      <c r="F961" s="20">
        <v>46</v>
      </c>
      <c r="G961" s="20">
        <v>17</v>
      </c>
      <c r="H961" s="21">
        <v>46178</v>
      </c>
      <c r="I961" s="6" t="s">
        <v>252</v>
      </c>
      <c r="J961" s="22" t="s">
        <v>2192</v>
      </c>
      <c r="K961" s="31" t="s">
        <v>30</v>
      </c>
      <c r="AA961">
        <f t="shared" si="14"/>
        <v>46</v>
      </c>
    </row>
    <row r="962" spans="1:27" x14ac:dyDescent="0.25">
      <c r="A962" s="6" t="s">
        <v>2189</v>
      </c>
      <c r="B962" s="6" t="s">
        <v>2200</v>
      </c>
      <c r="C962" s="6" t="s">
        <v>2201</v>
      </c>
      <c r="D962" s="6" t="s">
        <v>16</v>
      </c>
      <c r="E962" s="6" t="s">
        <v>26</v>
      </c>
      <c r="F962" s="20">
        <v>160</v>
      </c>
      <c r="G962" s="20">
        <v>19</v>
      </c>
      <c r="K962" s="32" t="s">
        <v>30</v>
      </c>
      <c r="AA962">
        <f t="shared" ref="AA962:AA1025" si="15">IF(OR($I962="Voluntary", $I962="Mandatory"), $F962, 0)</f>
        <v>0</v>
      </c>
    </row>
    <row r="963" spans="1:27" x14ac:dyDescent="0.25">
      <c r="A963" s="6" t="s">
        <v>2189</v>
      </c>
      <c r="B963" s="6" t="s">
        <v>2202</v>
      </c>
      <c r="C963" s="6" t="s">
        <v>2203</v>
      </c>
      <c r="D963" s="6" t="s">
        <v>16</v>
      </c>
      <c r="E963" s="6" t="s">
        <v>26</v>
      </c>
      <c r="F963" s="20">
        <v>643</v>
      </c>
      <c r="G963" s="20">
        <v>174</v>
      </c>
      <c r="H963" s="21">
        <v>46178</v>
      </c>
      <c r="I963" s="6" t="s">
        <v>252</v>
      </c>
      <c r="J963" s="22" t="s">
        <v>2192</v>
      </c>
      <c r="K963" s="31" t="s">
        <v>30</v>
      </c>
      <c r="AA963">
        <f t="shared" si="15"/>
        <v>643</v>
      </c>
    </row>
    <row r="964" spans="1:27" x14ac:dyDescent="0.25">
      <c r="A964" s="6" t="s">
        <v>2189</v>
      </c>
      <c r="B964" s="6" t="s">
        <v>2204</v>
      </c>
      <c r="C964" s="6" t="s">
        <v>2205</v>
      </c>
      <c r="D964" s="6" t="s">
        <v>16</v>
      </c>
      <c r="E964" s="6" t="s">
        <v>26</v>
      </c>
      <c r="F964" s="20">
        <v>200</v>
      </c>
      <c r="G964" s="20">
        <v>74</v>
      </c>
      <c r="H964" s="21">
        <v>46178</v>
      </c>
      <c r="I964" s="6" t="s">
        <v>252</v>
      </c>
      <c r="J964" s="22" t="s">
        <v>2192</v>
      </c>
      <c r="K964" s="31" t="s">
        <v>30</v>
      </c>
      <c r="AA964">
        <f t="shared" si="15"/>
        <v>200</v>
      </c>
    </row>
    <row r="965" spans="1:27" x14ac:dyDescent="0.25">
      <c r="A965" s="6" t="s">
        <v>2189</v>
      </c>
      <c r="B965" s="6" t="s">
        <v>2206</v>
      </c>
      <c r="C965" s="6" t="s">
        <v>2207</v>
      </c>
      <c r="D965" s="6" t="s">
        <v>16</v>
      </c>
      <c r="E965" s="6" t="s">
        <v>26</v>
      </c>
      <c r="F965" s="20">
        <v>63</v>
      </c>
      <c r="G965" s="20">
        <v>25</v>
      </c>
      <c r="H965" s="21">
        <v>46251</v>
      </c>
      <c r="I965" s="6" t="s">
        <v>170</v>
      </c>
      <c r="J965" s="19" t="s">
        <v>479</v>
      </c>
      <c r="K965" s="32" t="s">
        <v>19</v>
      </c>
      <c r="L965" t="s">
        <v>19</v>
      </c>
      <c r="AA965">
        <f t="shared" si="15"/>
        <v>63</v>
      </c>
    </row>
    <row r="966" spans="1:27" x14ac:dyDescent="0.25">
      <c r="A966" s="6" t="s">
        <v>2189</v>
      </c>
      <c r="B966" s="6" t="s">
        <v>2208</v>
      </c>
      <c r="C966" s="6" t="s">
        <v>2209</v>
      </c>
      <c r="D966" s="6" t="s">
        <v>16</v>
      </c>
      <c r="E966" s="6" t="s">
        <v>17</v>
      </c>
      <c r="F966" s="20">
        <v>4250</v>
      </c>
      <c r="G966" s="20">
        <v>1500</v>
      </c>
      <c r="H966" s="21">
        <v>46178</v>
      </c>
      <c r="I966" s="6" t="s">
        <v>252</v>
      </c>
      <c r="J966" s="22" t="s">
        <v>2192</v>
      </c>
      <c r="K966" s="31" t="s">
        <v>30</v>
      </c>
      <c r="AA966">
        <f t="shared" si="15"/>
        <v>4250</v>
      </c>
    </row>
    <row r="967" spans="1:27" x14ac:dyDescent="0.25">
      <c r="A967" s="6" t="s">
        <v>2189</v>
      </c>
      <c r="B967" s="6" t="s">
        <v>2210</v>
      </c>
      <c r="C967" s="6" t="s">
        <v>2211</v>
      </c>
      <c r="D967" s="6" t="s">
        <v>16</v>
      </c>
      <c r="E967" s="6" t="s">
        <v>26</v>
      </c>
      <c r="F967" s="20">
        <v>340</v>
      </c>
      <c r="G967" s="20">
        <v>92</v>
      </c>
      <c r="H967" s="21">
        <v>46178</v>
      </c>
      <c r="I967" s="6" t="s">
        <v>252</v>
      </c>
      <c r="J967" s="22" t="s">
        <v>2192</v>
      </c>
      <c r="K967" s="31" t="s">
        <v>30</v>
      </c>
      <c r="AA967">
        <f t="shared" si="15"/>
        <v>340</v>
      </c>
    </row>
    <row r="968" spans="1:27" x14ac:dyDescent="0.25">
      <c r="A968" s="6" t="s">
        <v>2189</v>
      </c>
      <c r="B968" s="6" t="s">
        <v>2212</v>
      </c>
      <c r="C968" s="6" t="s">
        <v>2213</v>
      </c>
      <c r="D968" s="6" t="s">
        <v>16</v>
      </c>
      <c r="E968" s="6" t="s">
        <v>26</v>
      </c>
      <c r="F968" s="20">
        <v>1250</v>
      </c>
      <c r="G968" s="20">
        <v>348</v>
      </c>
      <c r="H968" s="21">
        <v>46251</v>
      </c>
      <c r="I968" s="6" t="s">
        <v>121</v>
      </c>
      <c r="K968" s="32" t="s">
        <v>19</v>
      </c>
      <c r="L968" t="s">
        <v>19</v>
      </c>
      <c r="AA968">
        <f t="shared" si="15"/>
        <v>0</v>
      </c>
    </row>
    <row r="969" spans="1:27" x14ac:dyDescent="0.25">
      <c r="A969" s="6" t="s">
        <v>2189</v>
      </c>
      <c r="B969" s="6" t="s">
        <v>2214</v>
      </c>
      <c r="C969" s="6" t="s">
        <v>2215</v>
      </c>
      <c r="D969" s="6" t="s">
        <v>16</v>
      </c>
      <c r="E969" s="6" t="s">
        <v>26</v>
      </c>
      <c r="F969" s="20">
        <v>2363</v>
      </c>
      <c r="G969" s="20">
        <v>640</v>
      </c>
      <c r="H969" s="21">
        <v>46178</v>
      </c>
      <c r="I969" s="6" t="s">
        <v>252</v>
      </c>
      <c r="J969" s="22" t="s">
        <v>2192</v>
      </c>
      <c r="K969" s="31" t="s">
        <v>30</v>
      </c>
      <c r="AA969">
        <f t="shared" si="15"/>
        <v>2363</v>
      </c>
    </row>
    <row r="970" spans="1:27" x14ac:dyDescent="0.25">
      <c r="A970" s="6" t="s">
        <v>2189</v>
      </c>
      <c r="B970" s="6" t="s">
        <v>2216</v>
      </c>
      <c r="C970" s="6" t="s">
        <v>2217</v>
      </c>
      <c r="D970" s="6" t="s">
        <v>16</v>
      </c>
      <c r="E970" s="6" t="s">
        <v>26</v>
      </c>
      <c r="F970" s="20">
        <v>8818</v>
      </c>
      <c r="G970" s="20">
        <v>3201</v>
      </c>
      <c r="H970" s="21">
        <v>46178</v>
      </c>
      <c r="I970" s="6" t="s">
        <v>252</v>
      </c>
      <c r="J970" s="22" t="s">
        <v>2192</v>
      </c>
      <c r="K970" s="31" t="s">
        <v>30</v>
      </c>
      <c r="AA970">
        <f t="shared" si="15"/>
        <v>8818</v>
      </c>
    </row>
    <row r="971" spans="1:27" x14ac:dyDescent="0.25">
      <c r="A971" s="6" t="s">
        <v>2189</v>
      </c>
      <c r="B971" s="6" t="s">
        <v>2218</v>
      </c>
      <c r="C971" s="6" t="s">
        <v>2219</v>
      </c>
      <c r="D971" s="6" t="s">
        <v>16</v>
      </c>
      <c r="E971" s="6" t="s">
        <v>26</v>
      </c>
      <c r="F971" s="20">
        <v>100</v>
      </c>
      <c r="G971" s="20">
        <v>37</v>
      </c>
      <c r="H971" s="21">
        <v>46178</v>
      </c>
      <c r="I971" s="6" t="s">
        <v>252</v>
      </c>
      <c r="J971" s="22" t="s">
        <v>2192</v>
      </c>
      <c r="K971" s="31" t="s">
        <v>30</v>
      </c>
      <c r="AA971">
        <f t="shared" si="15"/>
        <v>100</v>
      </c>
    </row>
    <row r="972" spans="1:27" x14ac:dyDescent="0.25">
      <c r="A972" s="6" t="s">
        <v>2189</v>
      </c>
      <c r="B972" s="6" t="s">
        <v>2220</v>
      </c>
      <c r="C972" s="6" t="s">
        <v>2221</v>
      </c>
      <c r="D972" s="6" t="s">
        <v>16</v>
      </c>
      <c r="E972" s="6" t="s">
        <v>26</v>
      </c>
      <c r="F972" s="20">
        <v>566</v>
      </c>
      <c r="G972" s="20">
        <v>149</v>
      </c>
      <c r="H972" s="21">
        <v>46178</v>
      </c>
      <c r="I972" s="6" t="s">
        <v>252</v>
      </c>
      <c r="J972" s="22" t="s">
        <v>2192</v>
      </c>
      <c r="K972" s="31" t="s">
        <v>30</v>
      </c>
      <c r="AA972">
        <f t="shared" si="15"/>
        <v>566</v>
      </c>
    </row>
    <row r="973" spans="1:27" x14ac:dyDescent="0.25">
      <c r="A973" s="6" t="s">
        <v>2189</v>
      </c>
      <c r="B973" s="6" t="s">
        <v>2222</v>
      </c>
      <c r="C973" s="6" t="s">
        <v>2223</v>
      </c>
      <c r="D973" s="6" t="s">
        <v>16</v>
      </c>
      <c r="E973" s="6" t="s">
        <v>26</v>
      </c>
      <c r="F973" s="20">
        <v>1540</v>
      </c>
      <c r="G973" s="20">
        <v>669</v>
      </c>
      <c r="H973" s="21">
        <v>46255</v>
      </c>
      <c r="I973" s="6" t="s">
        <v>170</v>
      </c>
      <c r="J973" s="19" t="s">
        <v>1602</v>
      </c>
      <c r="K973" s="32" t="s">
        <v>19</v>
      </c>
      <c r="L973" t="s">
        <v>19</v>
      </c>
      <c r="M973" t="s">
        <v>19</v>
      </c>
      <c r="AA973">
        <f t="shared" si="15"/>
        <v>1540</v>
      </c>
    </row>
    <row r="974" spans="1:27" x14ac:dyDescent="0.25">
      <c r="A974" s="6" t="s">
        <v>2189</v>
      </c>
      <c r="B974" s="6" t="s">
        <v>2224</v>
      </c>
      <c r="C974" s="6" t="s">
        <v>2225</v>
      </c>
      <c r="D974" s="6" t="s">
        <v>16</v>
      </c>
      <c r="E974" s="6" t="s">
        <v>26</v>
      </c>
      <c r="F974" s="20">
        <v>733</v>
      </c>
      <c r="G974" s="20">
        <v>198</v>
      </c>
      <c r="H974" s="21">
        <v>46178</v>
      </c>
      <c r="I974" s="6" t="s">
        <v>252</v>
      </c>
      <c r="J974" s="22" t="s">
        <v>2192</v>
      </c>
      <c r="K974" s="31" t="s">
        <v>30</v>
      </c>
      <c r="AA974">
        <f t="shared" si="15"/>
        <v>733</v>
      </c>
    </row>
    <row r="975" spans="1:27" x14ac:dyDescent="0.25">
      <c r="A975" s="6" t="s">
        <v>2189</v>
      </c>
      <c r="B975" s="6" t="s">
        <v>2226</v>
      </c>
      <c r="C975" s="6" t="s">
        <v>2227</v>
      </c>
      <c r="D975" s="6" t="s">
        <v>16</v>
      </c>
      <c r="E975" s="6" t="s">
        <v>26</v>
      </c>
      <c r="F975" s="20">
        <v>148</v>
      </c>
      <c r="G975" s="20">
        <v>40</v>
      </c>
      <c r="H975" s="21">
        <v>46178</v>
      </c>
      <c r="I975" s="6" t="s">
        <v>252</v>
      </c>
      <c r="J975" s="22" t="s">
        <v>2192</v>
      </c>
      <c r="K975" s="31" t="s">
        <v>30</v>
      </c>
      <c r="AA975">
        <f t="shared" si="15"/>
        <v>148</v>
      </c>
    </row>
    <row r="976" spans="1:27" x14ac:dyDescent="0.25">
      <c r="A976" s="6" t="s">
        <v>2189</v>
      </c>
      <c r="B976" s="6" t="s">
        <v>2228</v>
      </c>
      <c r="C976" s="6" t="s">
        <v>2229</v>
      </c>
      <c r="D976" s="6" t="s">
        <v>16</v>
      </c>
      <c r="E976" s="6" t="s">
        <v>26</v>
      </c>
      <c r="F976" s="20">
        <v>2449</v>
      </c>
      <c r="G976" s="20">
        <v>366</v>
      </c>
      <c r="H976" s="21">
        <v>46178</v>
      </c>
      <c r="I976" s="6" t="s">
        <v>252</v>
      </c>
      <c r="J976" s="22" t="s">
        <v>2192</v>
      </c>
      <c r="K976" s="31" t="s">
        <v>30</v>
      </c>
      <c r="AA976">
        <f t="shared" si="15"/>
        <v>2449</v>
      </c>
    </row>
    <row r="977" spans="1:27" x14ac:dyDescent="0.25">
      <c r="A977" s="6" t="s">
        <v>2189</v>
      </c>
      <c r="B977" s="6" t="s">
        <v>2230</v>
      </c>
      <c r="C977" s="6" t="s">
        <v>2231</v>
      </c>
      <c r="D977" s="6" t="s">
        <v>16</v>
      </c>
      <c r="E977" s="6" t="s">
        <v>22</v>
      </c>
      <c r="F977" s="20">
        <v>11801</v>
      </c>
      <c r="G977" s="20">
        <v>4939</v>
      </c>
      <c r="H977" s="21">
        <v>46255</v>
      </c>
      <c r="I977" s="6" t="s">
        <v>170</v>
      </c>
      <c r="J977" s="19" t="s">
        <v>1602</v>
      </c>
      <c r="K977" s="32" t="s">
        <v>19</v>
      </c>
      <c r="L977" t="s">
        <v>19</v>
      </c>
      <c r="M977" t="s">
        <v>19</v>
      </c>
      <c r="AA977">
        <f t="shared" si="15"/>
        <v>11801</v>
      </c>
    </row>
    <row r="978" spans="1:27" x14ac:dyDescent="0.25">
      <c r="A978" s="6" t="s">
        <v>2189</v>
      </c>
      <c r="B978" s="6" t="s">
        <v>2232</v>
      </c>
      <c r="C978" s="6" t="s">
        <v>2233</v>
      </c>
      <c r="D978" s="6" t="s">
        <v>16</v>
      </c>
      <c r="E978" s="6" t="s">
        <v>26</v>
      </c>
      <c r="F978" s="20">
        <v>213</v>
      </c>
      <c r="G978" s="20">
        <v>77</v>
      </c>
      <c r="H978" s="21">
        <v>46178</v>
      </c>
      <c r="I978" s="6" t="s">
        <v>252</v>
      </c>
      <c r="J978" s="22" t="s">
        <v>2192</v>
      </c>
      <c r="K978" s="31" t="s">
        <v>30</v>
      </c>
      <c r="AA978">
        <f t="shared" si="15"/>
        <v>213</v>
      </c>
    </row>
    <row r="979" spans="1:27" x14ac:dyDescent="0.25">
      <c r="A979" s="6" t="s">
        <v>2189</v>
      </c>
      <c r="B979" s="6" t="s">
        <v>2234</v>
      </c>
      <c r="C979" s="6" t="s">
        <v>2235</v>
      </c>
      <c r="D979" s="6" t="s">
        <v>16</v>
      </c>
      <c r="E979" s="6" t="s">
        <v>26</v>
      </c>
      <c r="F979" s="20">
        <v>70</v>
      </c>
      <c r="G979" s="20">
        <v>19</v>
      </c>
      <c r="H979" s="21">
        <v>46178</v>
      </c>
      <c r="I979" s="6" t="s">
        <v>252</v>
      </c>
      <c r="J979" s="22" t="s">
        <v>2192</v>
      </c>
      <c r="K979" s="31" t="s">
        <v>30</v>
      </c>
      <c r="AA979">
        <f t="shared" si="15"/>
        <v>70</v>
      </c>
    </row>
    <row r="980" spans="1:27" x14ac:dyDescent="0.25">
      <c r="A980" s="6" t="s">
        <v>2236</v>
      </c>
      <c r="B980" s="6" t="s">
        <v>2237</v>
      </c>
      <c r="C980" s="6" t="s">
        <v>2238</v>
      </c>
      <c r="D980" s="6" t="s">
        <v>16</v>
      </c>
      <c r="E980" s="6" t="s">
        <v>26</v>
      </c>
      <c r="F980" s="20">
        <v>40</v>
      </c>
      <c r="G980" s="20">
        <v>20</v>
      </c>
      <c r="H980" s="21">
        <v>46232</v>
      </c>
      <c r="I980" s="6" t="s">
        <v>170</v>
      </c>
      <c r="J980" s="19" t="s">
        <v>1602</v>
      </c>
      <c r="K980" s="32" t="s">
        <v>19</v>
      </c>
      <c r="AA980">
        <f t="shared" si="15"/>
        <v>40</v>
      </c>
    </row>
    <row r="981" spans="1:27" x14ac:dyDescent="0.25">
      <c r="A981" s="6" t="s">
        <v>2236</v>
      </c>
      <c r="B981" s="6" t="s">
        <v>2239</v>
      </c>
      <c r="C981" s="6" t="s">
        <v>2240</v>
      </c>
      <c r="D981" s="6" t="s">
        <v>16</v>
      </c>
      <c r="E981" s="6" t="s">
        <v>26</v>
      </c>
      <c r="F981" s="20">
        <v>3985</v>
      </c>
      <c r="G981" s="20">
        <v>1624</v>
      </c>
      <c r="H981" s="21">
        <v>46237</v>
      </c>
      <c r="I981" s="6" t="s">
        <v>170</v>
      </c>
      <c r="J981" s="19" t="s">
        <v>726</v>
      </c>
      <c r="K981" s="32" t="s">
        <v>19</v>
      </c>
      <c r="AA981">
        <f t="shared" si="15"/>
        <v>3985</v>
      </c>
    </row>
    <row r="982" spans="1:27" x14ac:dyDescent="0.25">
      <c r="A982" s="6" t="s">
        <v>2236</v>
      </c>
      <c r="B982" s="6" t="s">
        <v>2241</v>
      </c>
      <c r="C982" s="6" t="s">
        <v>2242</v>
      </c>
      <c r="D982" s="6" t="s">
        <v>16</v>
      </c>
      <c r="E982" s="6" t="s">
        <v>26</v>
      </c>
      <c r="F982" s="20">
        <v>208</v>
      </c>
      <c r="G982" s="20">
        <v>83</v>
      </c>
      <c r="H982" s="21">
        <v>46237</v>
      </c>
      <c r="I982" s="6" t="s">
        <v>170</v>
      </c>
      <c r="J982" s="19" t="s">
        <v>726</v>
      </c>
      <c r="K982" s="32" t="s">
        <v>19</v>
      </c>
      <c r="AA982">
        <f t="shared" si="15"/>
        <v>208</v>
      </c>
    </row>
    <row r="983" spans="1:27" x14ac:dyDescent="0.25">
      <c r="A983" s="6" t="s">
        <v>2236</v>
      </c>
      <c r="B983" s="6" t="s">
        <v>2243</v>
      </c>
      <c r="C983" s="6" t="s">
        <v>2244</v>
      </c>
      <c r="D983" s="6" t="s">
        <v>16</v>
      </c>
      <c r="E983" s="6" t="s">
        <v>26</v>
      </c>
      <c r="F983" s="20">
        <v>230</v>
      </c>
      <c r="G983" s="20">
        <v>97</v>
      </c>
      <c r="H983" s="21">
        <v>46237</v>
      </c>
      <c r="I983" s="6" t="s">
        <v>233</v>
      </c>
      <c r="J983" s="19" t="s">
        <v>891</v>
      </c>
      <c r="K983" s="32" t="s">
        <v>19</v>
      </c>
      <c r="AA983">
        <f t="shared" si="15"/>
        <v>230</v>
      </c>
    </row>
    <row r="984" spans="1:27" x14ac:dyDescent="0.25">
      <c r="A984" s="6" t="s">
        <v>2236</v>
      </c>
      <c r="B984" s="6" t="s">
        <v>2245</v>
      </c>
      <c r="C984" s="6" t="s">
        <v>2246</v>
      </c>
      <c r="D984" s="6" t="s">
        <v>16</v>
      </c>
      <c r="E984" s="6" t="s">
        <v>26</v>
      </c>
      <c r="F984" s="20">
        <v>38</v>
      </c>
      <c r="G984" s="20">
        <v>21</v>
      </c>
      <c r="H984" s="21">
        <v>46255</v>
      </c>
      <c r="I984" s="6" t="s">
        <v>233</v>
      </c>
      <c r="J984" s="19" t="s">
        <v>1958</v>
      </c>
      <c r="K984" s="32" t="s">
        <v>19</v>
      </c>
      <c r="L984" t="s">
        <v>19</v>
      </c>
      <c r="M984" t="s">
        <v>19</v>
      </c>
      <c r="AA984">
        <f t="shared" si="15"/>
        <v>38</v>
      </c>
    </row>
    <row r="985" spans="1:27" x14ac:dyDescent="0.25">
      <c r="A985" s="6" t="s">
        <v>2236</v>
      </c>
      <c r="B985" s="6" t="s">
        <v>2247</v>
      </c>
      <c r="C985" s="6" t="s">
        <v>2248</v>
      </c>
      <c r="D985" s="6" t="s">
        <v>16</v>
      </c>
      <c r="E985" s="6" t="s">
        <v>26</v>
      </c>
      <c r="F985" s="20">
        <v>928</v>
      </c>
      <c r="G985" s="20">
        <v>392</v>
      </c>
      <c r="H985" s="21">
        <v>46237</v>
      </c>
      <c r="I985" s="6" t="s">
        <v>233</v>
      </c>
      <c r="J985" s="19" t="s">
        <v>1958</v>
      </c>
      <c r="K985" s="32" t="s">
        <v>19</v>
      </c>
      <c r="AA985">
        <f t="shared" si="15"/>
        <v>928</v>
      </c>
    </row>
    <row r="986" spans="1:27" x14ac:dyDescent="0.25">
      <c r="A986" s="6" t="s">
        <v>2236</v>
      </c>
      <c r="B986" s="6" t="s">
        <v>2249</v>
      </c>
      <c r="C986" s="6" t="s">
        <v>2250</v>
      </c>
      <c r="D986" s="6" t="s">
        <v>16</v>
      </c>
      <c r="E986" s="6" t="s">
        <v>26</v>
      </c>
      <c r="F986" s="20">
        <v>146</v>
      </c>
      <c r="G986" s="20">
        <v>57</v>
      </c>
      <c r="K986" s="32" t="s">
        <v>30</v>
      </c>
      <c r="AA986">
        <f t="shared" si="15"/>
        <v>0</v>
      </c>
    </row>
    <row r="987" spans="1:27" x14ac:dyDescent="0.25">
      <c r="A987" s="6" t="s">
        <v>2236</v>
      </c>
      <c r="B987" s="6" t="s">
        <v>2251</v>
      </c>
      <c r="C987" s="6" t="s">
        <v>2252</v>
      </c>
      <c r="D987" s="6" t="s">
        <v>16</v>
      </c>
      <c r="E987" s="6" t="s">
        <v>26</v>
      </c>
      <c r="F987" s="20">
        <v>50</v>
      </c>
      <c r="G987" s="20">
        <v>11</v>
      </c>
      <c r="K987" s="32" t="s">
        <v>30</v>
      </c>
      <c r="AA987">
        <f t="shared" si="15"/>
        <v>0</v>
      </c>
    </row>
    <row r="988" spans="1:27" x14ac:dyDescent="0.25">
      <c r="A988" s="6" t="s">
        <v>2236</v>
      </c>
      <c r="B988" s="6" t="s">
        <v>2253</v>
      </c>
      <c r="C988" s="6" t="s">
        <v>2254</v>
      </c>
      <c r="D988" s="6" t="s">
        <v>16</v>
      </c>
      <c r="E988" s="6" t="s">
        <v>26</v>
      </c>
      <c r="F988" s="20">
        <v>1772</v>
      </c>
      <c r="G988" s="20">
        <v>872</v>
      </c>
      <c r="H988" s="21">
        <v>46237</v>
      </c>
      <c r="I988" s="6" t="s">
        <v>170</v>
      </c>
      <c r="K988" s="32" t="s">
        <v>19</v>
      </c>
      <c r="AA988">
        <f t="shared" si="15"/>
        <v>1772</v>
      </c>
    </row>
    <row r="989" spans="1:27" x14ac:dyDescent="0.25">
      <c r="A989" s="6" t="s">
        <v>2236</v>
      </c>
      <c r="B989" s="6" t="s">
        <v>2255</v>
      </c>
      <c r="C989" s="6" t="s">
        <v>2256</v>
      </c>
      <c r="D989" s="6" t="s">
        <v>16</v>
      </c>
      <c r="E989" s="6" t="s">
        <v>26</v>
      </c>
      <c r="F989" s="20">
        <v>65</v>
      </c>
      <c r="G989" s="20">
        <v>30</v>
      </c>
      <c r="H989" s="21">
        <v>46233</v>
      </c>
      <c r="J989" s="19" t="s">
        <v>18</v>
      </c>
      <c r="K989" s="32" t="s">
        <v>19</v>
      </c>
      <c r="AA989">
        <f t="shared" si="15"/>
        <v>0</v>
      </c>
    </row>
    <row r="990" spans="1:27" x14ac:dyDescent="0.25">
      <c r="A990" s="6" t="s">
        <v>2236</v>
      </c>
      <c r="B990" s="6" t="s">
        <v>2257</v>
      </c>
      <c r="C990" s="6" t="s">
        <v>2258</v>
      </c>
      <c r="D990" s="6" t="s">
        <v>16</v>
      </c>
      <c r="E990" s="6" t="s">
        <v>26</v>
      </c>
      <c r="F990" s="20">
        <v>2650</v>
      </c>
      <c r="G990" s="20">
        <v>1084</v>
      </c>
      <c r="H990" s="21">
        <v>46237</v>
      </c>
      <c r="I990" s="6" t="s">
        <v>170</v>
      </c>
      <c r="J990" s="19" t="s">
        <v>2259</v>
      </c>
      <c r="K990" s="32" t="s">
        <v>19</v>
      </c>
      <c r="AA990">
        <f t="shared" si="15"/>
        <v>2650</v>
      </c>
    </row>
    <row r="991" spans="1:27" x14ac:dyDescent="0.25">
      <c r="A991" s="6" t="s">
        <v>2236</v>
      </c>
      <c r="B991" s="6" t="s">
        <v>2260</v>
      </c>
      <c r="C991" s="6" t="s">
        <v>2261</v>
      </c>
      <c r="D991" s="6" t="s">
        <v>16</v>
      </c>
      <c r="E991" s="6" t="s">
        <v>26</v>
      </c>
      <c r="F991" s="20">
        <v>97</v>
      </c>
      <c r="G991" s="20">
        <v>35</v>
      </c>
      <c r="H991" s="21">
        <v>46237</v>
      </c>
      <c r="I991" s="6" t="s">
        <v>170</v>
      </c>
      <c r="J991" s="19" t="s">
        <v>1958</v>
      </c>
      <c r="K991" s="32" t="s">
        <v>19</v>
      </c>
      <c r="AA991">
        <f t="shared" si="15"/>
        <v>97</v>
      </c>
    </row>
    <row r="992" spans="1:27" x14ac:dyDescent="0.25">
      <c r="A992" s="6" t="s">
        <v>2236</v>
      </c>
      <c r="B992" s="6" t="s">
        <v>2262</v>
      </c>
      <c r="C992" s="6" t="s">
        <v>2263</v>
      </c>
      <c r="D992" s="6" t="s">
        <v>16</v>
      </c>
      <c r="E992" s="6" t="s">
        <v>26</v>
      </c>
      <c r="F992" s="20">
        <v>147</v>
      </c>
      <c r="G992" s="20">
        <v>49</v>
      </c>
      <c r="H992" s="21">
        <v>46244</v>
      </c>
      <c r="J992" s="19" t="s">
        <v>1010</v>
      </c>
      <c r="K992" s="32" t="s">
        <v>30</v>
      </c>
      <c r="AA992">
        <f t="shared" si="15"/>
        <v>0</v>
      </c>
    </row>
    <row r="993" spans="1:27" x14ac:dyDescent="0.25">
      <c r="A993" s="6" t="s">
        <v>2236</v>
      </c>
      <c r="B993" s="6" t="s">
        <v>2264</v>
      </c>
      <c r="C993" s="6" t="s">
        <v>2265</v>
      </c>
      <c r="D993" s="6" t="s">
        <v>16</v>
      </c>
      <c r="E993" s="6" t="s">
        <v>26</v>
      </c>
      <c r="F993" s="20">
        <v>11000</v>
      </c>
      <c r="G993" s="20">
        <v>416</v>
      </c>
      <c r="H993" s="21">
        <v>46251</v>
      </c>
      <c r="I993" s="6" t="s">
        <v>170</v>
      </c>
      <c r="J993" s="19" t="s">
        <v>806</v>
      </c>
      <c r="K993" s="32" t="s">
        <v>19</v>
      </c>
      <c r="L993" t="s">
        <v>19</v>
      </c>
      <c r="AA993">
        <f t="shared" si="15"/>
        <v>11000</v>
      </c>
    </row>
    <row r="994" spans="1:27" x14ac:dyDescent="0.25">
      <c r="A994" s="6" t="s">
        <v>2236</v>
      </c>
      <c r="B994" s="6" t="s">
        <v>2266</v>
      </c>
      <c r="C994" s="6" t="s">
        <v>2267</v>
      </c>
      <c r="D994" s="6" t="s">
        <v>16</v>
      </c>
      <c r="E994" s="6" t="s">
        <v>26</v>
      </c>
      <c r="F994" s="20">
        <v>1659</v>
      </c>
      <c r="G994" s="20">
        <v>335</v>
      </c>
      <c r="H994" s="21">
        <v>46237</v>
      </c>
      <c r="I994" s="6" t="s">
        <v>170</v>
      </c>
      <c r="J994" s="19" t="s">
        <v>1958</v>
      </c>
      <c r="K994" s="32" t="s">
        <v>19</v>
      </c>
      <c r="AA994">
        <f t="shared" si="15"/>
        <v>1659</v>
      </c>
    </row>
    <row r="995" spans="1:27" x14ac:dyDescent="0.25">
      <c r="A995" s="6" t="s">
        <v>2236</v>
      </c>
      <c r="B995" s="6" t="s">
        <v>2268</v>
      </c>
      <c r="C995" s="6" t="s">
        <v>2269</v>
      </c>
      <c r="D995" s="6" t="s">
        <v>16</v>
      </c>
      <c r="E995" s="6" t="s">
        <v>26</v>
      </c>
      <c r="F995" s="20">
        <v>400</v>
      </c>
      <c r="G995" s="20">
        <v>134</v>
      </c>
      <c r="K995" s="32" t="s">
        <v>30</v>
      </c>
      <c r="AA995">
        <f t="shared" si="15"/>
        <v>0</v>
      </c>
    </row>
    <row r="996" spans="1:27" x14ac:dyDescent="0.25">
      <c r="A996" s="6" t="s">
        <v>2236</v>
      </c>
      <c r="B996" s="6" t="s">
        <v>2270</v>
      </c>
      <c r="C996" s="6" t="s">
        <v>2271</v>
      </c>
      <c r="D996" s="6" t="s">
        <v>16</v>
      </c>
      <c r="E996" s="6" t="s">
        <v>26</v>
      </c>
      <c r="F996" s="20">
        <v>951</v>
      </c>
      <c r="G996" s="20">
        <v>319</v>
      </c>
      <c r="H996" s="21">
        <v>46251</v>
      </c>
      <c r="I996" s="6" t="s">
        <v>170</v>
      </c>
      <c r="J996" s="19" t="s">
        <v>479</v>
      </c>
      <c r="K996" s="32" t="s">
        <v>19</v>
      </c>
      <c r="L996" t="s">
        <v>19</v>
      </c>
      <c r="AA996">
        <f t="shared" si="15"/>
        <v>951</v>
      </c>
    </row>
    <row r="997" spans="1:27" x14ac:dyDescent="0.25">
      <c r="A997" s="6" t="s">
        <v>2236</v>
      </c>
      <c r="B997" s="6" t="s">
        <v>2272</v>
      </c>
      <c r="C997" s="6" t="s">
        <v>2273</v>
      </c>
      <c r="D997" s="6" t="s">
        <v>16</v>
      </c>
      <c r="E997" s="6" t="s">
        <v>26</v>
      </c>
      <c r="F997" s="20">
        <v>242</v>
      </c>
      <c r="G997" s="20">
        <v>99</v>
      </c>
      <c r="H997" s="21">
        <v>46237</v>
      </c>
      <c r="I997" s="6" t="s">
        <v>170</v>
      </c>
      <c r="J997" s="19" t="s">
        <v>2259</v>
      </c>
      <c r="K997" s="32" t="s">
        <v>19</v>
      </c>
      <c r="AA997">
        <f t="shared" si="15"/>
        <v>242</v>
      </c>
    </row>
    <row r="998" spans="1:27" x14ac:dyDescent="0.25">
      <c r="A998" s="6" t="s">
        <v>2236</v>
      </c>
      <c r="B998" s="6" t="s">
        <v>2274</v>
      </c>
      <c r="C998" s="6" t="s">
        <v>2275</v>
      </c>
      <c r="D998" s="6" t="s">
        <v>16</v>
      </c>
      <c r="E998" s="6" t="s">
        <v>26</v>
      </c>
      <c r="F998" s="20">
        <v>30</v>
      </c>
      <c r="G998" s="20">
        <v>13</v>
      </c>
      <c r="H998" s="21">
        <v>46233</v>
      </c>
      <c r="J998" s="19" t="s">
        <v>18</v>
      </c>
      <c r="K998" s="32" t="s">
        <v>19</v>
      </c>
      <c r="AA998">
        <f t="shared" si="15"/>
        <v>0</v>
      </c>
    </row>
    <row r="999" spans="1:27" x14ac:dyDescent="0.25">
      <c r="A999" s="6" t="s">
        <v>2236</v>
      </c>
      <c r="B999" s="6" t="s">
        <v>2276</v>
      </c>
      <c r="C999" s="6" t="s">
        <v>2277</v>
      </c>
      <c r="D999" s="6" t="s">
        <v>16</v>
      </c>
      <c r="E999" s="6" t="s">
        <v>26</v>
      </c>
      <c r="F999" s="20">
        <v>51</v>
      </c>
      <c r="G999" s="20">
        <v>17</v>
      </c>
      <c r="H999" s="21">
        <v>46233</v>
      </c>
      <c r="J999" s="19" t="s">
        <v>18</v>
      </c>
      <c r="K999" s="32" t="s">
        <v>19</v>
      </c>
      <c r="AA999">
        <f t="shared" si="15"/>
        <v>0</v>
      </c>
    </row>
    <row r="1000" spans="1:27" ht="30" x14ac:dyDescent="0.25">
      <c r="A1000" s="6" t="s">
        <v>2278</v>
      </c>
      <c r="B1000" s="6" t="s">
        <v>2279</v>
      </c>
      <c r="C1000" s="6" t="s">
        <v>2280</v>
      </c>
      <c r="D1000" s="6" t="s">
        <v>16</v>
      </c>
      <c r="E1000" s="6" t="s">
        <v>26</v>
      </c>
      <c r="F1000" s="20">
        <v>70</v>
      </c>
      <c r="G1000" s="20">
        <v>39</v>
      </c>
      <c r="H1000" s="21">
        <v>46252</v>
      </c>
      <c r="J1000" s="19" t="s">
        <v>2281</v>
      </c>
      <c r="K1000" s="32" t="s">
        <v>19</v>
      </c>
      <c r="L1000" t="s">
        <v>19</v>
      </c>
      <c r="AA1000">
        <f t="shared" si="15"/>
        <v>0</v>
      </c>
    </row>
    <row r="1001" spans="1:27" x14ac:dyDescent="0.25">
      <c r="A1001" s="6" t="s">
        <v>2278</v>
      </c>
      <c r="B1001" s="6" t="s">
        <v>2282</v>
      </c>
      <c r="C1001" s="6" t="s">
        <v>2283</v>
      </c>
      <c r="D1001" s="6" t="s">
        <v>16</v>
      </c>
      <c r="E1001" s="6" t="s">
        <v>26</v>
      </c>
      <c r="F1001" s="20">
        <v>336</v>
      </c>
      <c r="G1001" s="20">
        <v>96</v>
      </c>
      <c r="H1001" s="21">
        <v>46251</v>
      </c>
      <c r="I1001" s="6" t="s">
        <v>233</v>
      </c>
      <c r="J1001" s="19" t="s">
        <v>2284</v>
      </c>
      <c r="K1001" s="32" t="s">
        <v>19</v>
      </c>
      <c r="L1001" t="s">
        <v>19</v>
      </c>
      <c r="AA1001">
        <f t="shared" si="15"/>
        <v>336</v>
      </c>
    </row>
    <row r="1002" spans="1:27" x14ac:dyDescent="0.25">
      <c r="A1002" s="6" t="s">
        <v>2278</v>
      </c>
      <c r="B1002" s="6" t="s">
        <v>2285</v>
      </c>
      <c r="C1002" s="6" t="s">
        <v>2286</v>
      </c>
      <c r="D1002" s="6" t="s">
        <v>16</v>
      </c>
      <c r="E1002" s="6" t="s">
        <v>26</v>
      </c>
      <c r="F1002" s="20">
        <v>95</v>
      </c>
      <c r="G1002" s="20">
        <v>27</v>
      </c>
      <c r="H1002" s="21">
        <v>46251</v>
      </c>
      <c r="I1002" s="6" t="s">
        <v>170</v>
      </c>
      <c r="J1002" s="19" t="s">
        <v>2284</v>
      </c>
      <c r="K1002" s="32" t="s">
        <v>19</v>
      </c>
      <c r="L1002" t="s">
        <v>19</v>
      </c>
      <c r="AA1002">
        <f t="shared" si="15"/>
        <v>95</v>
      </c>
    </row>
    <row r="1003" spans="1:27" x14ac:dyDescent="0.25">
      <c r="A1003" s="6" t="s">
        <v>2278</v>
      </c>
      <c r="B1003" s="6" t="s">
        <v>2287</v>
      </c>
      <c r="C1003" s="6" t="s">
        <v>2288</v>
      </c>
      <c r="D1003" s="6" t="s">
        <v>16</v>
      </c>
      <c r="E1003" s="6" t="s">
        <v>26</v>
      </c>
      <c r="F1003" s="20">
        <v>80</v>
      </c>
      <c r="G1003" s="20">
        <v>43</v>
      </c>
      <c r="H1003" s="21">
        <v>46255</v>
      </c>
      <c r="I1003" s="6" t="s">
        <v>233</v>
      </c>
      <c r="J1003" s="19" t="s">
        <v>285</v>
      </c>
      <c r="K1003" s="32" t="s">
        <v>19</v>
      </c>
      <c r="L1003" t="s">
        <v>19</v>
      </c>
      <c r="M1003" t="s">
        <v>19</v>
      </c>
      <c r="AA1003">
        <f t="shared" si="15"/>
        <v>80</v>
      </c>
    </row>
    <row r="1004" spans="1:27" x14ac:dyDescent="0.25">
      <c r="A1004" s="6" t="s">
        <v>2278</v>
      </c>
      <c r="B1004" s="6" t="s">
        <v>2289</v>
      </c>
      <c r="C1004" s="6" t="s">
        <v>2290</v>
      </c>
      <c r="D1004" s="6" t="s">
        <v>16</v>
      </c>
      <c r="E1004" s="6" t="s">
        <v>26</v>
      </c>
      <c r="F1004" s="20">
        <v>301</v>
      </c>
      <c r="G1004" s="20">
        <v>43</v>
      </c>
      <c r="H1004" s="21">
        <v>46259</v>
      </c>
      <c r="I1004" s="6" t="s">
        <v>121</v>
      </c>
      <c r="J1004" s="19" t="s">
        <v>2195</v>
      </c>
      <c r="K1004" s="32" t="s">
        <v>19</v>
      </c>
      <c r="M1004" t="s">
        <v>19</v>
      </c>
      <c r="AA1004">
        <f t="shared" si="15"/>
        <v>0</v>
      </c>
    </row>
    <row r="1005" spans="1:27" x14ac:dyDescent="0.25">
      <c r="A1005" s="6" t="s">
        <v>2278</v>
      </c>
      <c r="B1005" s="6" t="s">
        <v>2291</v>
      </c>
      <c r="C1005" s="6" t="s">
        <v>2292</v>
      </c>
      <c r="D1005" s="6" t="s">
        <v>16</v>
      </c>
      <c r="E1005" s="6" t="s">
        <v>26</v>
      </c>
      <c r="F1005" s="20">
        <v>2240</v>
      </c>
      <c r="G1005" s="20">
        <v>700</v>
      </c>
      <c r="H1005" s="21">
        <v>46232</v>
      </c>
      <c r="I1005" s="6" t="s">
        <v>233</v>
      </c>
      <c r="J1005" s="19" t="s">
        <v>285</v>
      </c>
      <c r="K1005" s="32" t="s">
        <v>19</v>
      </c>
      <c r="AA1005">
        <f t="shared" si="15"/>
        <v>2240</v>
      </c>
    </row>
    <row r="1006" spans="1:27" x14ac:dyDescent="0.25">
      <c r="A1006" s="6" t="s">
        <v>2278</v>
      </c>
      <c r="B1006" s="6" t="s">
        <v>2293</v>
      </c>
      <c r="C1006" s="6" t="s">
        <v>2294</v>
      </c>
      <c r="D1006" s="6" t="s">
        <v>16</v>
      </c>
      <c r="E1006" s="6" t="s">
        <v>26</v>
      </c>
      <c r="F1006" s="20">
        <v>88</v>
      </c>
      <c r="G1006" s="20">
        <v>32</v>
      </c>
      <c r="K1006" s="32" t="s">
        <v>30</v>
      </c>
      <c r="AA1006">
        <f t="shared" si="15"/>
        <v>0</v>
      </c>
    </row>
    <row r="1007" spans="1:27" x14ac:dyDescent="0.25">
      <c r="A1007" s="6" t="s">
        <v>2278</v>
      </c>
      <c r="B1007" s="6" t="s">
        <v>2295</v>
      </c>
      <c r="C1007" s="6" t="s">
        <v>2296</v>
      </c>
      <c r="D1007" s="6" t="s">
        <v>16</v>
      </c>
      <c r="E1007" s="6" t="s">
        <v>22</v>
      </c>
      <c r="F1007" s="20">
        <v>65028</v>
      </c>
      <c r="G1007" s="20">
        <v>16511</v>
      </c>
      <c r="H1007" s="21">
        <v>46259</v>
      </c>
      <c r="I1007" s="6" t="s">
        <v>170</v>
      </c>
      <c r="J1007" s="22" t="s">
        <v>2297</v>
      </c>
      <c r="K1007" s="32" t="s">
        <v>19</v>
      </c>
      <c r="L1007" t="s">
        <v>19</v>
      </c>
      <c r="M1007" t="s">
        <v>19</v>
      </c>
      <c r="AA1007">
        <f t="shared" si="15"/>
        <v>65028</v>
      </c>
    </row>
    <row r="1008" spans="1:27" ht="30" x14ac:dyDescent="0.25">
      <c r="A1008" s="6" t="s">
        <v>2278</v>
      </c>
      <c r="B1008" s="6" t="s">
        <v>2298</v>
      </c>
      <c r="C1008" s="6" t="s">
        <v>2299</v>
      </c>
      <c r="D1008" s="6" t="s">
        <v>16</v>
      </c>
      <c r="E1008" s="6" t="s">
        <v>22</v>
      </c>
      <c r="F1008" s="20">
        <v>334808</v>
      </c>
      <c r="G1008" s="20">
        <v>83426</v>
      </c>
      <c r="H1008" s="21">
        <v>46255</v>
      </c>
      <c r="I1008" s="6" t="s">
        <v>121</v>
      </c>
      <c r="J1008" s="22" t="s">
        <v>2300</v>
      </c>
      <c r="K1008" s="32" t="s">
        <v>19</v>
      </c>
      <c r="L1008" t="s">
        <v>19</v>
      </c>
      <c r="M1008" t="s">
        <v>19</v>
      </c>
      <c r="AA1008">
        <f t="shared" si="15"/>
        <v>0</v>
      </c>
    </row>
    <row r="1009" spans="1:27" x14ac:dyDescent="0.25">
      <c r="A1009" s="6" t="s">
        <v>2278</v>
      </c>
      <c r="B1009" s="6" t="s">
        <v>2301</v>
      </c>
      <c r="C1009" s="6" t="s">
        <v>2302</v>
      </c>
      <c r="D1009" s="6" t="s">
        <v>16</v>
      </c>
      <c r="E1009" s="6" t="s">
        <v>26</v>
      </c>
      <c r="F1009" s="20">
        <v>2964</v>
      </c>
      <c r="G1009" s="20">
        <v>972</v>
      </c>
      <c r="H1009" s="21">
        <v>46244</v>
      </c>
      <c r="I1009" s="6" t="s">
        <v>170</v>
      </c>
      <c r="J1009" s="19" t="s">
        <v>891</v>
      </c>
      <c r="K1009" s="32" t="s">
        <v>19</v>
      </c>
      <c r="AA1009">
        <f t="shared" si="15"/>
        <v>2964</v>
      </c>
    </row>
    <row r="1010" spans="1:27" x14ac:dyDescent="0.25">
      <c r="A1010" s="6" t="s">
        <v>2278</v>
      </c>
      <c r="B1010" s="6" t="s">
        <v>2303</v>
      </c>
      <c r="C1010" s="6" t="s">
        <v>2304</v>
      </c>
      <c r="D1010" s="6" t="s">
        <v>16</v>
      </c>
      <c r="E1010" s="6" t="s">
        <v>26</v>
      </c>
      <c r="F1010" s="20">
        <v>60</v>
      </c>
      <c r="G1010" s="20">
        <v>18</v>
      </c>
      <c r="K1010" s="32" t="s">
        <v>30</v>
      </c>
      <c r="AA1010">
        <f t="shared" si="15"/>
        <v>0</v>
      </c>
    </row>
    <row r="1011" spans="1:27" x14ac:dyDescent="0.25">
      <c r="A1011" s="6" t="s">
        <v>2278</v>
      </c>
      <c r="B1011" s="6" t="s">
        <v>2305</v>
      </c>
      <c r="C1011" s="6" t="s">
        <v>2306</v>
      </c>
      <c r="D1011" s="6" t="s">
        <v>16</v>
      </c>
      <c r="E1011" s="6" t="s">
        <v>26</v>
      </c>
      <c r="F1011" s="20">
        <v>803</v>
      </c>
      <c r="G1011" s="20">
        <v>497</v>
      </c>
      <c r="H1011" s="21">
        <v>46255</v>
      </c>
      <c r="I1011" s="6" t="s">
        <v>252</v>
      </c>
      <c r="J1011" s="19" t="s">
        <v>492</v>
      </c>
      <c r="K1011" s="32" t="s">
        <v>19</v>
      </c>
      <c r="L1011" t="s">
        <v>19</v>
      </c>
      <c r="M1011" t="s">
        <v>19</v>
      </c>
      <c r="AA1011">
        <f t="shared" si="15"/>
        <v>803</v>
      </c>
    </row>
    <row r="1012" spans="1:27" x14ac:dyDescent="0.25">
      <c r="A1012" s="6" t="s">
        <v>2278</v>
      </c>
      <c r="B1012" s="6" t="s">
        <v>2307</v>
      </c>
      <c r="C1012" s="6" t="s">
        <v>2308</v>
      </c>
      <c r="D1012" s="6" t="s">
        <v>16</v>
      </c>
      <c r="E1012" s="6" t="s">
        <v>26</v>
      </c>
      <c r="F1012" s="20">
        <v>1061</v>
      </c>
      <c r="G1012" s="20">
        <v>303</v>
      </c>
      <c r="H1012" s="21">
        <v>46251</v>
      </c>
      <c r="I1012" s="6" t="s">
        <v>170</v>
      </c>
      <c r="J1012" s="19" t="s">
        <v>707</v>
      </c>
      <c r="K1012" s="32" t="s">
        <v>19</v>
      </c>
      <c r="L1012" t="s">
        <v>19</v>
      </c>
      <c r="AA1012">
        <f t="shared" si="15"/>
        <v>1061</v>
      </c>
    </row>
    <row r="1013" spans="1:27" x14ac:dyDescent="0.25">
      <c r="A1013" s="6" t="s">
        <v>2278</v>
      </c>
      <c r="B1013" s="6" t="s">
        <v>2309</v>
      </c>
      <c r="C1013" s="6" t="s">
        <v>2310</v>
      </c>
      <c r="D1013" s="6" t="s">
        <v>16</v>
      </c>
      <c r="E1013" s="6" t="s">
        <v>22</v>
      </c>
      <c r="F1013" s="20">
        <v>8929</v>
      </c>
      <c r="G1013" s="20">
        <v>3026</v>
      </c>
      <c r="H1013" s="21">
        <v>46255</v>
      </c>
      <c r="I1013" s="6" t="s">
        <v>170</v>
      </c>
      <c r="K1013" s="32" t="s">
        <v>19</v>
      </c>
      <c r="M1013" t="s">
        <v>19</v>
      </c>
      <c r="AA1013">
        <f t="shared" si="15"/>
        <v>8929</v>
      </c>
    </row>
    <row r="1014" spans="1:27" x14ac:dyDescent="0.25">
      <c r="A1014" s="6" t="s">
        <v>2278</v>
      </c>
      <c r="B1014" s="6" t="s">
        <v>2311</v>
      </c>
      <c r="C1014" s="6" t="s">
        <v>2312</v>
      </c>
      <c r="D1014" s="6" t="s">
        <v>16</v>
      </c>
      <c r="E1014" s="6" t="s">
        <v>26</v>
      </c>
      <c r="F1014" s="20">
        <v>5055</v>
      </c>
      <c r="G1014" s="20">
        <v>1685</v>
      </c>
      <c r="H1014" s="21">
        <v>46259</v>
      </c>
      <c r="I1014" s="6" t="s">
        <v>170</v>
      </c>
      <c r="J1014" s="22"/>
      <c r="K1014" s="32" t="s">
        <v>19</v>
      </c>
      <c r="L1014" t="s">
        <v>19</v>
      </c>
      <c r="M1014" t="s">
        <v>19</v>
      </c>
      <c r="AA1014">
        <f t="shared" si="15"/>
        <v>5055</v>
      </c>
    </row>
    <row r="1015" spans="1:27" x14ac:dyDescent="0.25">
      <c r="A1015" s="6" t="s">
        <v>2278</v>
      </c>
      <c r="B1015" s="6" t="s">
        <v>2313</v>
      </c>
      <c r="C1015" s="6" t="s">
        <v>2314</v>
      </c>
      <c r="D1015" s="6" t="s">
        <v>16</v>
      </c>
      <c r="E1015" s="6" t="s">
        <v>26</v>
      </c>
      <c r="F1015" s="20">
        <v>284</v>
      </c>
      <c r="G1015" s="20">
        <v>81</v>
      </c>
      <c r="H1015" s="21">
        <v>46251</v>
      </c>
      <c r="I1015" s="6" t="s">
        <v>233</v>
      </c>
      <c r="J1015" s="19" t="s">
        <v>707</v>
      </c>
      <c r="K1015" s="32" t="s">
        <v>19</v>
      </c>
      <c r="L1015" t="s">
        <v>19</v>
      </c>
      <c r="AA1015">
        <f t="shared" si="15"/>
        <v>284</v>
      </c>
    </row>
    <row r="1016" spans="1:27" x14ac:dyDescent="0.25">
      <c r="A1016" s="6" t="s">
        <v>2278</v>
      </c>
      <c r="B1016" s="6" t="s">
        <v>2315</v>
      </c>
      <c r="C1016" s="6" t="s">
        <v>2316</v>
      </c>
      <c r="D1016" s="6" t="s">
        <v>16</v>
      </c>
      <c r="E1016" s="6" t="s">
        <v>17</v>
      </c>
      <c r="F1016" s="20">
        <v>1540</v>
      </c>
      <c r="G1016" s="20">
        <v>440</v>
      </c>
      <c r="H1016" s="21">
        <v>46251</v>
      </c>
      <c r="I1016" s="6" t="s">
        <v>170</v>
      </c>
      <c r="J1016" s="19" t="s">
        <v>707</v>
      </c>
      <c r="K1016" s="32" t="s">
        <v>19</v>
      </c>
      <c r="L1016" t="s">
        <v>19</v>
      </c>
      <c r="AA1016">
        <f t="shared" si="15"/>
        <v>1540</v>
      </c>
    </row>
    <row r="1017" spans="1:27" x14ac:dyDescent="0.25">
      <c r="A1017" s="6" t="s">
        <v>2278</v>
      </c>
      <c r="B1017" s="6" t="s">
        <v>2317</v>
      </c>
      <c r="C1017" s="6" t="s">
        <v>2318</v>
      </c>
      <c r="D1017" s="6" t="s">
        <v>16</v>
      </c>
      <c r="E1017" s="6" t="s">
        <v>26</v>
      </c>
      <c r="F1017" s="20">
        <v>438</v>
      </c>
      <c r="G1017" s="20">
        <v>140</v>
      </c>
      <c r="H1017" s="21">
        <v>46259</v>
      </c>
      <c r="I1017" s="6" t="s">
        <v>170</v>
      </c>
      <c r="J1017" s="19" t="s">
        <v>492</v>
      </c>
      <c r="K1017" s="32" t="s">
        <v>19</v>
      </c>
      <c r="L1017" t="s">
        <v>19</v>
      </c>
      <c r="M1017" t="s">
        <v>19</v>
      </c>
      <c r="AA1017">
        <f t="shared" si="15"/>
        <v>438</v>
      </c>
    </row>
    <row r="1018" spans="1:27" x14ac:dyDescent="0.25">
      <c r="A1018" s="6" t="s">
        <v>2278</v>
      </c>
      <c r="B1018" s="6" t="s">
        <v>2319</v>
      </c>
      <c r="C1018" s="6" t="s">
        <v>2320</v>
      </c>
      <c r="D1018" s="6" t="s">
        <v>16</v>
      </c>
      <c r="E1018" s="6" t="s">
        <v>17</v>
      </c>
      <c r="F1018" s="20">
        <v>225</v>
      </c>
      <c r="G1018" s="20">
        <v>5</v>
      </c>
      <c r="H1018" s="21">
        <v>46251</v>
      </c>
      <c r="J1018" s="19" t="s">
        <v>2321</v>
      </c>
      <c r="K1018" s="32" t="s">
        <v>19</v>
      </c>
      <c r="L1018" t="s">
        <v>19</v>
      </c>
      <c r="AA1018">
        <f t="shared" si="15"/>
        <v>0</v>
      </c>
    </row>
    <row r="1019" spans="1:27" x14ac:dyDescent="0.25">
      <c r="A1019" s="6" t="s">
        <v>2322</v>
      </c>
      <c r="B1019" s="6" t="s">
        <v>2323</v>
      </c>
      <c r="C1019" s="6" t="s">
        <v>2324</v>
      </c>
      <c r="D1019" s="6" t="s">
        <v>16</v>
      </c>
      <c r="E1019" s="6" t="s">
        <v>26</v>
      </c>
      <c r="F1019" s="20">
        <v>75</v>
      </c>
      <c r="G1019" s="20">
        <v>30</v>
      </c>
      <c r="H1019" s="21">
        <v>46251</v>
      </c>
      <c r="I1019" s="6" t="s">
        <v>170</v>
      </c>
      <c r="J1019" s="19" t="s">
        <v>479</v>
      </c>
      <c r="K1019" s="32" t="s">
        <v>19</v>
      </c>
      <c r="L1019" t="s">
        <v>19</v>
      </c>
      <c r="AA1019">
        <f t="shared" si="15"/>
        <v>75</v>
      </c>
    </row>
    <row r="1020" spans="1:27" x14ac:dyDescent="0.25">
      <c r="A1020" s="6" t="s">
        <v>2322</v>
      </c>
      <c r="B1020" s="6" t="s">
        <v>2325</v>
      </c>
      <c r="C1020" s="6" t="s">
        <v>2326</v>
      </c>
      <c r="D1020" s="6" t="s">
        <v>16</v>
      </c>
      <c r="E1020" s="6" t="s">
        <v>26</v>
      </c>
      <c r="F1020" s="20">
        <v>25</v>
      </c>
      <c r="G1020" s="20">
        <v>13</v>
      </c>
      <c r="K1020" s="32" t="s">
        <v>30</v>
      </c>
      <c r="AA1020">
        <f t="shared" si="15"/>
        <v>0</v>
      </c>
    </row>
    <row r="1021" spans="1:27" x14ac:dyDescent="0.25">
      <c r="A1021" s="6" t="s">
        <v>2322</v>
      </c>
      <c r="B1021" s="6" t="s">
        <v>2327</v>
      </c>
      <c r="C1021" s="6" t="s">
        <v>2328</v>
      </c>
      <c r="D1021" s="6" t="s">
        <v>16</v>
      </c>
      <c r="E1021" s="6" t="s">
        <v>26</v>
      </c>
      <c r="F1021" s="20">
        <v>35</v>
      </c>
      <c r="G1021" s="20">
        <v>15</v>
      </c>
      <c r="K1021" s="32" t="s">
        <v>30</v>
      </c>
      <c r="AA1021">
        <f t="shared" si="15"/>
        <v>0</v>
      </c>
    </row>
    <row r="1022" spans="1:27" x14ac:dyDescent="0.25">
      <c r="A1022" s="6" t="s">
        <v>2322</v>
      </c>
      <c r="B1022" s="6" t="s">
        <v>2329</v>
      </c>
      <c r="C1022" s="6" t="s">
        <v>2330</v>
      </c>
      <c r="D1022" s="6" t="s">
        <v>16</v>
      </c>
      <c r="E1022" s="6" t="s">
        <v>26</v>
      </c>
      <c r="F1022" s="20">
        <v>150</v>
      </c>
      <c r="G1022" s="20">
        <v>40</v>
      </c>
      <c r="H1022" s="21">
        <v>46232</v>
      </c>
      <c r="I1022" s="6" t="s">
        <v>233</v>
      </c>
      <c r="J1022" s="19" t="s">
        <v>492</v>
      </c>
      <c r="K1022" s="32" t="s">
        <v>19</v>
      </c>
      <c r="AA1022">
        <f t="shared" si="15"/>
        <v>150</v>
      </c>
    </row>
    <row r="1023" spans="1:27" x14ac:dyDescent="0.25">
      <c r="A1023" s="6" t="s">
        <v>2322</v>
      </c>
      <c r="B1023" s="6" t="s">
        <v>2331</v>
      </c>
      <c r="C1023" s="6" t="s">
        <v>2332</v>
      </c>
      <c r="D1023" s="6" t="s">
        <v>16</v>
      </c>
      <c r="E1023" s="6" t="s">
        <v>26</v>
      </c>
      <c r="F1023" s="20">
        <v>60</v>
      </c>
      <c r="G1023" s="20">
        <v>24</v>
      </c>
      <c r="H1023" s="21">
        <v>46251</v>
      </c>
      <c r="I1023" s="6" t="s">
        <v>170</v>
      </c>
      <c r="J1023" s="19" t="s">
        <v>479</v>
      </c>
      <c r="K1023" s="32" t="s">
        <v>19</v>
      </c>
      <c r="L1023" t="s">
        <v>19</v>
      </c>
      <c r="AA1023">
        <f t="shared" si="15"/>
        <v>60</v>
      </c>
    </row>
    <row r="1024" spans="1:27" x14ac:dyDescent="0.25">
      <c r="A1024" s="6" t="s">
        <v>2322</v>
      </c>
      <c r="B1024" s="6" t="s">
        <v>2333</v>
      </c>
      <c r="C1024" s="6" t="s">
        <v>2334</v>
      </c>
      <c r="D1024" s="6" t="s">
        <v>16</v>
      </c>
      <c r="E1024" s="6" t="s">
        <v>26</v>
      </c>
      <c r="F1024" s="20">
        <v>54</v>
      </c>
      <c r="G1024" s="20">
        <v>26</v>
      </c>
      <c r="K1024" s="32" t="s">
        <v>30</v>
      </c>
      <c r="AA1024">
        <f t="shared" si="15"/>
        <v>0</v>
      </c>
    </row>
    <row r="1025" spans="1:27" x14ac:dyDescent="0.25">
      <c r="A1025" s="6" t="s">
        <v>2322</v>
      </c>
      <c r="B1025" s="6" t="s">
        <v>2335</v>
      </c>
      <c r="C1025" s="6" t="s">
        <v>2336</v>
      </c>
      <c r="D1025" s="6" t="s">
        <v>16</v>
      </c>
      <c r="E1025" s="6" t="s">
        <v>22</v>
      </c>
      <c r="F1025" s="20">
        <v>784</v>
      </c>
      <c r="G1025" s="20">
        <v>277</v>
      </c>
      <c r="H1025" s="21">
        <v>46255</v>
      </c>
      <c r="K1025" s="32" t="s">
        <v>19</v>
      </c>
      <c r="M1025" t="s">
        <v>19</v>
      </c>
      <c r="AA1025">
        <f t="shared" si="15"/>
        <v>0</v>
      </c>
    </row>
    <row r="1026" spans="1:27" x14ac:dyDescent="0.25">
      <c r="A1026" s="6" t="s">
        <v>2322</v>
      </c>
      <c r="B1026" s="6" t="s">
        <v>2337</v>
      </c>
      <c r="C1026" s="6" t="s">
        <v>2338</v>
      </c>
      <c r="D1026" s="6" t="s">
        <v>16</v>
      </c>
      <c r="E1026" s="6" t="s">
        <v>26</v>
      </c>
      <c r="F1026" s="20">
        <v>90</v>
      </c>
      <c r="G1026" s="20">
        <v>2</v>
      </c>
      <c r="H1026" s="21">
        <v>46251</v>
      </c>
      <c r="I1026" s="6" t="s">
        <v>121</v>
      </c>
      <c r="J1026" s="19" t="s">
        <v>285</v>
      </c>
      <c r="K1026" s="32" t="s">
        <v>19</v>
      </c>
      <c r="L1026" t="s">
        <v>19</v>
      </c>
      <c r="AA1026">
        <f t="shared" ref="AA1026:AA1057" si="16">IF(OR($I1026="Voluntary", $I1026="Mandatory"), $F1026, 0)</f>
        <v>0</v>
      </c>
    </row>
    <row r="1027" spans="1:27" x14ac:dyDescent="0.25">
      <c r="A1027" s="6" t="s">
        <v>2322</v>
      </c>
      <c r="B1027" s="6" t="s">
        <v>2339</v>
      </c>
      <c r="C1027" s="6" t="s">
        <v>2340</v>
      </c>
      <c r="D1027" s="6" t="s">
        <v>16</v>
      </c>
      <c r="E1027" s="6" t="s">
        <v>26</v>
      </c>
      <c r="F1027" s="20">
        <v>739</v>
      </c>
      <c r="G1027" s="20">
        <v>72</v>
      </c>
      <c r="H1027" s="21">
        <v>46232</v>
      </c>
      <c r="I1027" s="6" t="s">
        <v>170</v>
      </c>
      <c r="J1027" s="19" t="s">
        <v>285</v>
      </c>
      <c r="K1027" s="32" t="s">
        <v>19</v>
      </c>
      <c r="AA1027">
        <f t="shared" si="16"/>
        <v>739</v>
      </c>
    </row>
    <row r="1028" spans="1:27" x14ac:dyDescent="0.25">
      <c r="A1028" s="6" t="s">
        <v>2322</v>
      </c>
      <c r="B1028" s="6" t="s">
        <v>2341</v>
      </c>
      <c r="C1028" s="6" t="s">
        <v>2342</v>
      </c>
      <c r="D1028" s="6" t="s">
        <v>16</v>
      </c>
      <c r="E1028" s="6" t="s">
        <v>26</v>
      </c>
      <c r="F1028" s="20">
        <v>33</v>
      </c>
      <c r="G1028" s="20">
        <v>13</v>
      </c>
      <c r="H1028" s="21">
        <v>46251</v>
      </c>
      <c r="I1028" s="6" t="s">
        <v>170</v>
      </c>
      <c r="J1028" s="19" t="s">
        <v>479</v>
      </c>
      <c r="K1028" s="32" t="s">
        <v>19</v>
      </c>
      <c r="L1028" t="s">
        <v>19</v>
      </c>
      <c r="AA1028">
        <f t="shared" si="16"/>
        <v>33</v>
      </c>
    </row>
    <row r="1029" spans="1:27" x14ac:dyDescent="0.25">
      <c r="A1029" s="6" t="s">
        <v>2343</v>
      </c>
      <c r="B1029" s="6" t="s">
        <v>2344</v>
      </c>
      <c r="C1029" s="6" t="s">
        <v>2345</v>
      </c>
      <c r="D1029" s="6" t="s">
        <v>16</v>
      </c>
      <c r="E1029" s="6" t="s">
        <v>26</v>
      </c>
      <c r="F1029" s="20">
        <v>390</v>
      </c>
      <c r="G1029" s="20">
        <v>143</v>
      </c>
      <c r="H1029" s="21">
        <v>46255</v>
      </c>
      <c r="I1029" s="6" t="s">
        <v>121</v>
      </c>
      <c r="K1029" s="32" t="s">
        <v>19</v>
      </c>
      <c r="L1029" t="s">
        <v>19</v>
      </c>
      <c r="AA1029">
        <f t="shared" si="16"/>
        <v>0</v>
      </c>
    </row>
    <row r="1030" spans="1:27" x14ac:dyDescent="0.25">
      <c r="A1030" s="6" t="s">
        <v>2343</v>
      </c>
      <c r="B1030" s="6" t="s">
        <v>2346</v>
      </c>
      <c r="C1030" s="6" t="s">
        <v>2347</v>
      </c>
      <c r="D1030" s="6" t="s">
        <v>16</v>
      </c>
      <c r="E1030" s="6" t="s">
        <v>29</v>
      </c>
      <c r="F1030" s="20">
        <v>284</v>
      </c>
      <c r="G1030" s="20">
        <v>117</v>
      </c>
      <c r="H1030" s="21">
        <v>46254</v>
      </c>
      <c r="I1030" s="6" t="s">
        <v>121</v>
      </c>
      <c r="K1030" s="32" t="s">
        <v>30</v>
      </c>
      <c r="AA1030">
        <f t="shared" si="16"/>
        <v>0</v>
      </c>
    </row>
    <row r="1031" spans="1:27" x14ac:dyDescent="0.25">
      <c r="A1031" s="6" t="s">
        <v>2343</v>
      </c>
      <c r="B1031" s="6" t="s">
        <v>2348</v>
      </c>
      <c r="C1031" s="6" t="s">
        <v>2349</v>
      </c>
      <c r="D1031" s="6" t="s">
        <v>16</v>
      </c>
      <c r="E1031" s="6" t="s">
        <v>29</v>
      </c>
      <c r="F1031" s="20">
        <v>1800</v>
      </c>
      <c r="G1031" s="20">
        <v>847</v>
      </c>
      <c r="H1031" s="21">
        <v>46163</v>
      </c>
      <c r="I1031" s="6" t="s">
        <v>170</v>
      </c>
      <c r="J1031" s="22" t="s">
        <v>2350</v>
      </c>
      <c r="K1031" s="31" t="s">
        <v>30</v>
      </c>
      <c r="AA1031">
        <f t="shared" si="16"/>
        <v>1800</v>
      </c>
    </row>
    <row r="1032" spans="1:27" x14ac:dyDescent="0.25">
      <c r="A1032" s="6" t="s">
        <v>2343</v>
      </c>
      <c r="B1032" s="6" t="s">
        <v>2351</v>
      </c>
      <c r="C1032" s="6" t="s">
        <v>2352</v>
      </c>
      <c r="D1032" s="6" t="s">
        <v>16</v>
      </c>
      <c r="E1032" s="6" t="s">
        <v>22</v>
      </c>
      <c r="F1032" s="20">
        <v>5022</v>
      </c>
      <c r="G1032" s="20">
        <v>2206</v>
      </c>
      <c r="H1032" s="21">
        <v>46255</v>
      </c>
      <c r="I1032" s="6" t="s">
        <v>121</v>
      </c>
      <c r="J1032" s="19" t="s">
        <v>492</v>
      </c>
      <c r="K1032" s="32" t="s">
        <v>19</v>
      </c>
      <c r="L1032" t="s">
        <v>19</v>
      </c>
      <c r="M1032" t="s">
        <v>19</v>
      </c>
      <c r="AA1032">
        <f t="shared" si="16"/>
        <v>0</v>
      </c>
    </row>
    <row r="1033" spans="1:27" x14ac:dyDescent="0.25">
      <c r="A1033" s="6" t="s">
        <v>2343</v>
      </c>
      <c r="B1033" s="6" t="s">
        <v>2353</v>
      </c>
      <c r="C1033" s="6" t="s">
        <v>2354</v>
      </c>
      <c r="D1033" s="6" t="s">
        <v>16</v>
      </c>
      <c r="E1033" s="6" t="s">
        <v>26</v>
      </c>
      <c r="F1033" s="20">
        <v>38</v>
      </c>
      <c r="G1033" s="20">
        <v>15</v>
      </c>
      <c r="H1033" s="21">
        <v>46251</v>
      </c>
      <c r="I1033" s="6" t="s">
        <v>170</v>
      </c>
      <c r="J1033" s="19" t="s">
        <v>479</v>
      </c>
      <c r="K1033" s="32" t="s">
        <v>19</v>
      </c>
      <c r="L1033" t="s">
        <v>19</v>
      </c>
      <c r="AA1033">
        <f t="shared" si="16"/>
        <v>38</v>
      </c>
    </row>
    <row r="1034" spans="1:27" x14ac:dyDescent="0.25">
      <c r="A1034" s="6" t="s">
        <v>2343</v>
      </c>
      <c r="B1034" s="6" t="s">
        <v>2355</v>
      </c>
      <c r="C1034" s="6" t="s">
        <v>2356</v>
      </c>
      <c r="D1034" s="6" t="s">
        <v>16</v>
      </c>
      <c r="E1034" s="6" t="s">
        <v>22</v>
      </c>
      <c r="F1034" s="20">
        <v>13274</v>
      </c>
      <c r="G1034" s="20">
        <v>5440</v>
      </c>
      <c r="H1034" s="21">
        <v>46255</v>
      </c>
      <c r="I1034" s="6" t="s">
        <v>121</v>
      </c>
      <c r="K1034" s="32" t="s">
        <v>19</v>
      </c>
      <c r="M1034" t="s">
        <v>19</v>
      </c>
      <c r="AA1034">
        <f t="shared" si="16"/>
        <v>0</v>
      </c>
    </row>
    <row r="1035" spans="1:27" x14ac:dyDescent="0.25">
      <c r="A1035" s="6" t="s">
        <v>2357</v>
      </c>
      <c r="B1035" s="6" t="s">
        <v>2358</v>
      </c>
      <c r="C1035" s="6" t="s">
        <v>2359</v>
      </c>
      <c r="D1035" s="6" t="s">
        <v>16</v>
      </c>
      <c r="E1035" s="6" t="s">
        <v>26</v>
      </c>
      <c r="F1035" s="20">
        <v>1803</v>
      </c>
      <c r="G1035" s="20">
        <v>564</v>
      </c>
      <c r="H1035" s="21">
        <v>46259</v>
      </c>
      <c r="I1035" s="6" t="s">
        <v>121</v>
      </c>
      <c r="J1035" s="19" t="s">
        <v>2360</v>
      </c>
      <c r="K1035" s="32" t="s">
        <v>19</v>
      </c>
      <c r="L1035" t="s">
        <v>19</v>
      </c>
      <c r="M1035" t="s">
        <v>19</v>
      </c>
      <c r="AA1035">
        <f t="shared" si="16"/>
        <v>0</v>
      </c>
    </row>
    <row r="1036" spans="1:27" x14ac:dyDescent="0.25">
      <c r="A1036" s="6" t="s">
        <v>2357</v>
      </c>
      <c r="B1036" s="6" t="s">
        <v>2361</v>
      </c>
      <c r="C1036" s="6" t="s">
        <v>2362</v>
      </c>
      <c r="D1036" s="6" t="s">
        <v>16</v>
      </c>
      <c r="E1036" s="6" t="s">
        <v>29</v>
      </c>
      <c r="F1036" s="20">
        <v>8689</v>
      </c>
      <c r="G1036" s="20">
        <v>124</v>
      </c>
      <c r="H1036" s="21"/>
      <c r="K1036" s="32" t="s">
        <v>30</v>
      </c>
      <c r="AA1036">
        <f t="shared" si="16"/>
        <v>0</v>
      </c>
    </row>
    <row r="1037" spans="1:27" x14ac:dyDescent="0.25">
      <c r="A1037" s="6" t="s">
        <v>2357</v>
      </c>
      <c r="B1037" s="6" t="s">
        <v>2363</v>
      </c>
      <c r="C1037" s="6" t="s">
        <v>2364</v>
      </c>
      <c r="D1037" s="6" t="s">
        <v>16</v>
      </c>
      <c r="E1037" s="6" t="s">
        <v>29</v>
      </c>
      <c r="F1037" s="20">
        <v>105</v>
      </c>
      <c r="G1037" s="20">
        <v>33</v>
      </c>
      <c r="H1037" s="21">
        <v>46254</v>
      </c>
      <c r="J1037" s="50" t="s">
        <v>2365</v>
      </c>
      <c r="K1037" s="32" t="s">
        <v>30</v>
      </c>
      <c r="AA1037">
        <f t="shared" si="16"/>
        <v>0</v>
      </c>
    </row>
    <row r="1038" spans="1:27" x14ac:dyDescent="0.25">
      <c r="A1038" s="6" t="s">
        <v>2357</v>
      </c>
      <c r="B1038" s="6" t="s">
        <v>2366</v>
      </c>
      <c r="C1038" s="6" t="s">
        <v>2367</v>
      </c>
      <c r="D1038" s="6" t="s">
        <v>16</v>
      </c>
      <c r="E1038" s="6" t="s">
        <v>29</v>
      </c>
      <c r="F1038" s="20">
        <v>136409</v>
      </c>
      <c r="G1038" s="20">
        <v>42896</v>
      </c>
      <c r="H1038" s="21">
        <v>46254</v>
      </c>
      <c r="I1038" s="6" t="s">
        <v>121</v>
      </c>
      <c r="J1038" s="50" t="s">
        <v>2365</v>
      </c>
      <c r="K1038" s="32" t="s">
        <v>30</v>
      </c>
      <c r="AA1038">
        <f t="shared" si="16"/>
        <v>0</v>
      </c>
    </row>
    <row r="1039" spans="1:27" x14ac:dyDescent="0.25">
      <c r="A1039" s="6" t="s">
        <v>2357</v>
      </c>
      <c r="B1039" s="6" t="s">
        <v>2368</v>
      </c>
      <c r="C1039" s="6" t="s">
        <v>2369</v>
      </c>
      <c r="D1039" s="6" t="s">
        <v>16</v>
      </c>
      <c r="E1039" s="6" t="s">
        <v>26</v>
      </c>
      <c r="F1039" s="20">
        <v>320</v>
      </c>
      <c r="G1039" s="20">
        <v>95</v>
      </c>
      <c r="H1039" s="21">
        <v>46231</v>
      </c>
      <c r="J1039" s="19" t="s">
        <v>18</v>
      </c>
      <c r="K1039" s="32" t="s">
        <v>19</v>
      </c>
      <c r="AA1039">
        <f t="shared" si="16"/>
        <v>0</v>
      </c>
    </row>
    <row r="1040" spans="1:27" x14ac:dyDescent="0.25">
      <c r="A1040" s="6" t="s">
        <v>2357</v>
      </c>
      <c r="B1040" s="6" t="s">
        <v>2370</v>
      </c>
      <c r="C1040" s="6" t="s">
        <v>2371</v>
      </c>
      <c r="D1040" s="6" t="s">
        <v>16</v>
      </c>
      <c r="E1040" s="6" t="s">
        <v>29</v>
      </c>
      <c r="F1040" s="20">
        <v>207</v>
      </c>
      <c r="G1040" s="20">
        <v>65</v>
      </c>
      <c r="H1040" s="21">
        <v>46254</v>
      </c>
      <c r="J1040" s="50" t="s">
        <v>2365</v>
      </c>
      <c r="K1040" s="32" t="s">
        <v>30</v>
      </c>
      <c r="AA1040">
        <f t="shared" si="16"/>
        <v>0</v>
      </c>
    </row>
    <row r="1041" spans="1:27" x14ac:dyDescent="0.25">
      <c r="A1041" s="6" t="s">
        <v>2357</v>
      </c>
      <c r="B1041" s="6" t="s">
        <v>2372</v>
      </c>
      <c r="C1041" s="6" t="s">
        <v>2373</v>
      </c>
      <c r="D1041" s="6" t="s">
        <v>16</v>
      </c>
      <c r="E1041" s="6" t="s">
        <v>26</v>
      </c>
      <c r="F1041" s="20">
        <v>350</v>
      </c>
      <c r="G1041" s="20">
        <v>7</v>
      </c>
      <c r="H1041" s="21"/>
      <c r="K1041" s="32" t="s">
        <v>30</v>
      </c>
      <c r="AA1041">
        <f t="shared" si="16"/>
        <v>0</v>
      </c>
    </row>
    <row r="1042" spans="1:27" x14ac:dyDescent="0.25">
      <c r="A1042" s="6" t="s">
        <v>2357</v>
      </c>
      <c r="B1042" s="6" t="s">
        <v>2374</v>
      </c>
      <c r="C1042" s="6" t="s">
        <v>2375</v>
      </c>
      <c r="D1042" s="6" t="s">
        <v>16</v>
      </c>
      <c r="E1042" s="6" t="s">
        <v>29</v>
      </c>
      <c r="F1042" s="20">
        <v>168747</v>
      </c>
      <c r="G1042" s="20">
        <v>53065</v>
      </c>
      <c r="H1042" s="21">
        <v>46254</v>
      </c>
      <c r="J1042" s="50" t="s">
        <v>2365</v>
      </c>
      <c r="K1042" s="32" t="s">
        <v>30</v>
      </c>
      <c r="AA1042">
        <f t="shared" si="16"/>
        <v>0</v>
      </c>
    </row>
    <row r="1043" spans="1:27" x14ac:dyDescent="0.25">
      <c r="A1043" s="6" t="s">
        <v>2357</v>
      </c>
      <c r="B1043" s="6" t="s">
        <v>2376</v>
      </c>
      <c r="C1043" s="6" t="s">
        <v>2377</v>
      </c>
      <c r="D1043" s="6" t="s">
        <v>16</v>
      </c>
      <c r="E1043" s="6" t="s">
        <v>29</v>
      </c>
      <c r="F1043" s="20">
        <v>72062</v>
      </c>
      <c r="G1043" s="20">
        <v>20895</v>
      </c>
      <c r="H1043" s="21">
        <v>46254</v>
      </c>
      <c r="I1043" s="6" t="s">
        <v>121</v>
      </c>
      <c r="K1043" s="32" t="s">
        <v>30</v>
      </c>
      <c r="AA1043">
        <f t="shared" si="16"/>
        <v>0</v>
      </c>
    </row>
    <row r="1044" spans="1:27" x14ac:dyDescent="0.25">
      <c r="A1044" s="6" t="s">
        <v>2357</v>
      </c>
      <c r="B1044" s="6" t="s">
        <v>2378</v>
      </c>
      <c r="C1044" s="6" t="s">
        <v>2379</v>
      </c>
      <c r="D1044" s="6" t="s">
        <v>16</v>
      </c>
      <c r="E1044" s="6" t="s">
        <v>22</v>
      </c>
      <c r="F1044" s="20">
        <v>19000</v>
      </c>
      <c r="G1044" s="20">
        <v>1314</v>
      </c>
      <c r="H1044" s="21">
        <v>46241</v>
      </c>
      <c r="J1044" s="19" t="s">
        <v>18</v>
      </c>
      <c r="K1044" s="32" t="s">
        <v>19</v>
      </c>
      <c r="L1044" s="12"/>
      <c r="AA1044">
        <f t="shared" si="16"/>
        <v>0</v>
      </c>
    </row>
    <row r="1045" spans="1:27" x14ac:dyDescent="0.25">
      <c r="A1045" s="6" t="s">
        <v>2357</v>
      </c>
      <c r="B1045" s="6" t="s">
        <v>2380</v>
      </c>
      <c r="C1045" s="6" t="s">
        <v>2381</v>
      </c>
      <c r="D1045" s="6" t="s">
        <v>16</v>
      </c>
      <c r="E1045" s="6" t="s">
        <v>29</v>
      </c>
      <c r="F1045" s="20">
        <v>650</v>
      </c>
      <c r="G1045" s="20">
        <v>175</v>
      </c>
      <c r="K1045" s="32" t="s">
        <v>30</v>
      </c>
      <c r="AA1045">
        <f t="shared" si="16"/>
        <v>0</v>
      </c>
    </row>
    <row r="1046" spans="1:27" ht="30" x14ac:dyDescent="0.25">
      <c r="A1046" s="6" t="s">
        <v>2382</v>
      </c>
      <c r="B1046" s="6" t="s">
        <v>2383</v>
      </c>
      <c r="C1046" s="6" t="s">
        <v>2384</v>
      </c>
      <c r="D1046" s="6" t="s">
        <v>16</v>
      </c>
      <c r="E1046" s="6" t="s">
        <v>26</v>
      </c>
      <c r="F1046" s="20">
        <v>198</v>
      </c>
      <c r="G1046" s="20">
        <v>131</v>
      </c>
      <c r="H1046" s="21">
        <v>46244</v>
      </c>
      <c r="I1046" s="6" t="s">
        <v>170</v>
      </c>
      <c r="J1046" s="19" t="s">
        <v>2385</v>
      </c>
      <c r="K1046" s="32" t="s">
        <v>19</v>
      </c>
      <c r="AA1046">
        <f t="shared" si="16"/>
        <v>198</v>
      </c>
    </row>
    <row r="1047" spans="1:27" x14ac:dyDescent="0.25">
      <c r="A1047" s="6" t="s">
        <v>2386</v>
      </c>
      <c r="B1047" s="6" t="s">
        <v>2387</v>
      </c>
      <c r="C1047" s="6" t="s">
        <v>2388</v>
      </c>
      <c r="D1047" s="6" t="s">
        <v>16</v>
      </c>
      <c r="E1047" s="6" t="s">
        <v>26</v>
      </c>
      <c r="F1047" s="20">
        <v>175</v>
      </c>
      <c r="G1047" s="20">
        <v>77</v>
      </c>
      <c r="H1047" s="21">
        <v>46255</v>
      </c>
      <c r="I1047" s="6" t="s">
        <v>170</v>
      </c>
      <c r="J1047" s="19" t="s">
        <v>234</v>
      </c>
      <c r="K1047" s="32" t="s">
        <v>19</v>
      </c>
      <c r="L1047" t="s">
        <v>19</v>
      </c>
      <c r="M1047" t="s">
        <v>19</v>
      </c>
      <c r="AA1047">
        <f t="shared" si="16"/>
        <v>175</v>
      </c>
    </row>
    <row r="1048" spans="1:27" x14ac:dyDescent="0.25">
      <c r="A1048" s="6" t="s">
        <v>2386</v>
      </c>
      <c r="B1048" s="6" t="s">
        <v>2389</v>
      </c>
      <c r="C1048" s="6" t="s">
        <v>2390</v>
      </c>
      <c r="D1048" s="6" t="s">
        <v>16</v>
      </c>
      <c r="E1048" s="6" t="s">
        <v>26</v>
      </c>
      <c r="F1048" s="20">
        <v>2513</v>
      </c>
      <c r="G1048" s="20">
        <v>972</v>
      </c>
      <c r="H1048" s="21">
        <v>46251</v>
      </c>
      <c r="I1048" s="6" t="s">
        <v>170</v>
      </c>
      <c r="J1048" s="19" t="s">
        <v>479</v>
      </c>
      <c r="K1048" s="32" t="s">
        <v>19</v>
      </c>
      <c r="L1048" t="s">
        <v>19</v>
      </c>
      <c r="AA1048">
        <f t="shared" si="16"/>
        <v>2513</v>
      </c>
    </row>
    <row r="1049" spans="1:27" x14ac:dyDescent="0.25">
      <c r="A1049" s="6" t="s">
        <v>2386</v>
      </c>
      <c r="B1049" s="6" t="s">
        <v>2391</v>
      </c>
      <c r="C1049" s="6" t="s">
        <v>2392</v>
      </c>
      <c r="D1049" s="6" t="s">
        <v>16</v>
      </c>
      <c r="E1049" s="6" t="s">
        <v>26</v>
      </c>
      <c r="F1049" s="20">
        <v>120</v>
      </c>
      <c r="G1049" s="20">
        <v>40</v>
      </c>
      <c r="H1049" s="21">
        <v>46232</v>
      </c>
      <c r="I1049" s="6" t="s">
        <v>121</v>
      </c>
      <c r="J1049" s="19" t="s">
        <v>234</v>
      </c>
      <c r="K1049" s="32" t="s">
        <v>19</v>
      </c>
      <c r="AA1049">
        <f t="shared" si="16"/>
        <v>0</v>
      </c>
    </row>
    <row r="1050" spans="1:27" x14ac:dyDescent="0.25">
      <c r="A1050" s="6" t="s">
        <v>2386</v>
      </c>
      <c r="B1050" s="6" t="s">
        <v>2393</v>
      </c>
      <c r="C1050" s="6" t="s">
        <v>2394</v>
      </c>
      <c r="D1050" s="6" t="s">
        <v>16</v>
      </c>
      <c r="E1050" s="6" t="s">
        <v>22</v>
      </c>
      <c r="F1050" s="20">
        <v>95686</v>
      </c>
      <c r="G1050" s="20">
        <v>33574</v>
      </c>
      <c r="H1050" s="21">
        <v>46255</v>
      </c>
      <c r="I1050" s="6" t="s">
        <v>121</v>
      </c>
      <c r="J1050" s="19" t="s">
        <v>234</v>
      </c>
      <c r="K1050" s="32" t="s">
        <v>19</v>
      </c>
      <c r="M1050" t="s">
        <v>19</v>
      </c>
      <c r="AA1050">
        <f t="shared" si="16"/>
        <v>0</v>
      </c>
    </row>
    <row r="1051" spans="1:27" x14ac:dyDescent="0.25">
      <c r="A1051" s="6" t="s">
        <v>2395</v>
      </c>
      <c r="B1051" s="6" t="s">
        <v>2396</v>
      </c>
      <c r="C1051" s="6" t="s">
        <v>2397</v>
      </c>
      <c r="D1051" s="6" t="s">
        <v>16</v>
      </c>
      <c r="E1051" s="6" t="s">
        <v>22</v>
      </c>
      <c r="F1051" s="20">
        <v>123684</v>
      </c>
      <c r="G1051" s="20">
        <v>40289</v>
      </c>
      <c r="H1051" s="21">
        <v>46244</v>
      </c>
      <c r="I1051" s="6" t="s">
        <v>170</v>
      </c>
      <c r="J1051" s="19" t="s">
        <v>2398</v>
      </c>
      <c r="K1051" s="32" t="s">
        <v>19</v>
      </c>
      <c r="AA1051">
        <f t="shared" si="16"/>
        <v>123684</v>
      </c>
    </row>
    <row r="1052" spans="1:27" x14ac:dyDescent="0.25">
      <c r="A1052" s="6" t="s">
        <v>2395</v>
      </c>
      <c r="B1052" s="6" t="s">
        <v>2399</v>
      </c>
      <c r="C1052" s="6" t="s">
        <v>2400</v>
      </c>
      <c r="D1052" s="6" t="s">
        <v>16</v>
      </c>
      <c r="E1052" s="6" t="s">
        <v>26</v>
      </c>
      <c r="F1052" s="20">
        <v>100</v>
      </c>
      <c r="G1052" s="20">
        <v>32</v>
      </c>
      <c r="K1052" s="32" t="s">
        <v>30</v>
      </c>
      <c r="AA1052">
        <f t="shared" si="16"/>
        <v>0</v>
      </c>
    </row>
    <row r="1053" spans="1:27" x14ac:dyDescent="0.25">
      <c r="A1053" s="6" t="s">
        <v>2395</v>
      </c>
      <c r="B1053" s="6" t="s">
        <v>2401</v>
      </c>
      <c r="C1053" s="6" t="s">
        <v>2402</v>
      </c>
      <c r="D1053" s="6" t="s">
        <v>16</v>
      </c>
      <c r="E1053" s="6" t="s">
        <v>26</v>
      </c>
      <c r="F1053" s="20">
        <v>110</v>
      </c>
      <c r="G1053" s="20">
        <v>31</v>
      </c>
      <c r="K1053" s="32" t="s">
        <v>30</v>
      </c>
      <c r="AA1053">
        <f t="shared" si="16"/>
        <v>0</v>
      </c>
    </row>
    <row r="1054" spans="1:27" x14ac:dyDescent="0.25">
      <c r="A1054" s="6" t="s">
        <v>2403</v>
      </c>
      <c r="B1054" s="6" t="s">
        <v>2404</v>
      </c>
      <c r="C1054" s="6" t="s">
        <v>2405</v>
      </c>
      <c r="D1054" s="6" t="s">
        <v>16</v>
      </c>
      <c r="E1054" s="6" t="s">
        <v>29</v>
      </c>
      <c r="F1054" s="20">
        <v>159200</v>
      </c>
      <c r="G1054" s="20">
        <v>26761</v>
      </c>
      <c r="H1054" s="21">
        <v>46231</v>
      </c>
      <c r="I1054" s="6" t="s">
        <v>170</v>
      </c>
      <c r="K1054" s="32" t="s">
        <v>19</v>
      </c>
      <c r="AA1054">
        <f t="shared" si="16"/>
        <v>159200</v>
      </c>
    </row>
    <row r="1055" spans="1:27" x14ac:dyDescent="0.25">
      <c r="A1055" s="6" t="s">
        <v>2406</v>
      </c>
      <c r="B1055" s="6" t="s">
        <v>2407</v>
      </c>
      <c r="C1055" s="6" t="s">
        <v>2408</v>
      </c>
      <c r="D1055" s="6" t="s">
        <v>16</v>
      </c>
      <c r="E1055" s="6" t="s">
        <v>29</v>
      </c>
      <c r="F1055" s="20">
        <v>28350</v>
      </c>
      <c r="G1055" s="20">
        <v>8070</v>
      </c>
      <c r="K1055" s="32" t="s">
        <v>30</v>
      </c>
      <c r="AA1055">
        <f t="shared" si="16"/>
        <v>0</v>
      </c>
    </row>
    <row r="1056" spans="1:27" x14ac:dyDescent="0.25">
      <c r="A1056" s="6" t="s">
        <v>2409</v>
      </c>
      <c r="B1056" s="6" t="s">
        <v>2410</v>
      </c>
      <c r="C1056" s="6" t="s">
        <v>2411</v>
      </c>
      <c r="D1056" s="6" t="s">
        <v>16</v>
      </c>
      <c r="E1056" s="6" t="s">
        <v>22</v>
      </c>
      <c r="F1056" s="20">
        <v>42696</v>
      </c>
      <c r="G1056" s="20">
        <v>11385</v>
      </c>
      <c r="H1056" s="21">
        <v>46251</v>
      </c>
      <c r="J1056" s="19" t="s">
        <v>18</v>
      </c>
      <c r="K1056" s="32" t="s">
        <v>19</v>
      </c>
      <c r="L1056" t="s">
        <v>19</v>
      </c>
      <c r="AA1056">
        <f t="shared" si="16"/>
        <v>0</v>
      </c>
    </row>
    <row r="1057" spans="1:27" s="4" customFormat="1" x14ac:dyDescent="0.25">
      <c r="A1057" s="25" t="s">
        <v>2412</v>
      </c>
      <c r="B1057" s="25" t="s">
        <v>2413</v>
      </c>
      <c r="C1057" s="25" t="s">
        <v>2414</v>
      </c>
      <c r="D1057" s="25" t="s">
        <v>16</v>
      </c>
      <c r="E1057" s="25" t="s">
        <v>29</v>
      </c>
      <c r="F1057" s="26">
        <v>14051</v>
      </c>
      <c r="G1057" s="26">
        <v>4050</v>
      </c>
      <c r="H1057" s="51"/>
      <c r="I1057" s="25"/>
      <c r="J1057" s="27"/>
      <c r="K1057" s="35" t="s">
        <v>30</v>
      </c>
      <c r="AA1057" s="4">
        <f t="shared" si="16"/>
        <v>0</v>
      </c>
    </row>
    <row r="1058" spans="1:27" s="45" customFormat="1" x14ac:dyDescent="0.25">
      <c r="A1058" s="41"/>
      <c r="B1058" s="41"/>
      <c r="C1058" s="41"/>
      <c r="D1058" s="41"/>
      <c r="E1058" s="41"/>
      <c r="F1058" s="42"/>
      <c r="G1058" s="42"/>
      <c r="H1058" s="41"/>
      <c r="I1058" s="41"/>
      <c r="J1058" s="43"/>
      <c r="K1058" s="44"/>
      <c r="L1058" s="46">
        <f>(COUNTIF(L2:L1057,"yes"))/L1063</f>
        <v>0.41003787878787878</v>
      </c>
      <c r="M1058" s="46">
        <f>(COUNTIF(M2:M1057,"yes"))/L1063</f>
        <v>0.22443181818181818</v>
      </c>
    </row>
    <row r="1059" spans="1:27" x14ac:dyDescent="0.25">
      <c r="E1059" s="6" t="s">
        <v>2415</v>
      </c>
      <c r="F1059" s="20">
        <f>SUM(F2:F1057)</f>
        <v>7446446</v>
      </c>
      <c r="H1059" s="6" t="s">
        <v>2416</v>
      </c>
      <c r="K1059" s="36" t="s">
        <v>2417</v>
      </c>
      <c r="L1059" s="5"/>
      <c r="M1059" s="5"/>
      <c r="AA1059" s="2">
        <f>SUM(AA2:AA1057)</f>
        <v>3098659</v>
      </c>
    </row>
    <row r="1060" spans="1:27" x14ac:dyDescent="0.25">
      <c r="E1060" s="6" t="s">
        <v>2418</v>
      </c>
      <c r="F1060" s="29">
        <f>(AA1059/F1059)</f>
        <v>0.41612589415138446</v>
      </c>
      <c r="H1060" s="6" t="s">
        <v>252</v>
      </c>
      <c r="I1060" s="6">
        <f>COUNTIF(I2:I1057,H1060)</f>
        <v>43</v>
      </c>
      <c r="J1060" s="15">
        <f>I1060/I$1065</f>
        <v>4.0719696969696968E-2</v>
      </c>
      <c r="K1060" s="36" t="s">
        <v>2419</v>
      </c>
      <c r="L1060" s="5" t="s">
        <v>2420</v>
      </c>
      <c r="M1060" s="5" t="s">
        <v>2421</v>
      </c>
    </row>
    <row r="1061" spans="1:27" x14ac:dyDescent="0.25">
      <c r="H1061" s="6" t="s">
        <v>170</v>
      </c>
      <c r="I1061" s="6">
        <f>COUNTIF(I2:I1057,H1061)</f>
        <v>391</v>
      </c>
      <c r="J1061" s="15">
        <f>I1061/I$1065</f>
        <v>0.37026515151515149</v>
      </c>
      <c r="K1061" s="16" t="s">
        <v>19</v>
      </c>
      <c r="L1061" s="38">
        <f>COUNTIF(K2:K1057,"yes")</f>
        <v>608</v>
      </c>
      <c r="M1061" s="40">
        <f>L1061/L1063*100</f>
        <v>57.575757575757578</v>
      </c>
    </row>
    <row r="1062" spans="1:27" ht="30" x14ac:dyDescent="0.25">
      <c r="H1062" s="19" t="s">
        <v>121</v>
      </c>
      <c r="I1062" s="6">
        <f>COUNTIF(I3:I1059,H1062)</f>
        <v>78</v>
      </c>
      <c r="J1062" s="15">
        <f>I1062/I$1065</f>
        <v>7.3863636363636367E-2</v>
      </c>
      <c r="K1062" s="16" t="s">
        <v>30</v>
      </c>
      <c r="L1062" s="38">
        <f>COUNTIF(K2:K1057,"no")</f>
        <v>448</v>
      </c>
      <c r="M1062" s="6">
        <f>L1062/L1063*100</f>
        <v>42.424242424242422</v>
      </c>
    </row>
    <row r="1063" spans="1:27" x14ac:dyDescent="0.25">
      <c r="H1063" s="6" t="s">
        <v>2422</v>
      </c>
      <c r="I1063" s="6">
        <f>COUNTA(I2:I1057)</f>
        <v>512</v>
      </c>
      <c r="J1063" s="15">
        <f>I1063/I$1065</f>
        <v>0.48484848484848486</v>
      </c>
      <c r="K1063" s="16" t="s">
        <v>2423</v>
      </c>
      <c r="L1063" s="39">
        <f>SUM(L1061:L1062)</f>
        <v>1056</v>
      </c>
      <c r="M1063" s="6"/>
    </row>
    <row r="1064" spans="1:27" x14ac:dyDescent="0.25">
      <c r="H1064" s="6" t="s">
        <v>2424</v>
      </c>
      <c r="I1064" s="6">
        <f>SUM(I1060:I1062)</f>
        <v>512</v>
      </c>
      <c r="J1064" s="15">
        <f>SUM(J1060:J1063)</f>
        <v>0.96969696969696972</v>
      </c>
      <c r="K1064" s="16"/>
      <c r="L1064" s="6"/>
      <c r="M1064" s="6"/>
    </row>
    <row r="1065" spans="1:27" x14ac:dyDescent="0.25">
      <c r="H1065" s="6" t="s">
        <v>2425</v>
      </c>
      <c r="I1065" s="6">
        <f>ROWS(I2:I1057)</f>
        <v>1056</v>
      </c>
      <c r="J1065" s="30"/>
      <c r="K1065" s="37" t="s">
        <v>5</v>
      </c>
      <c r="L1065" s="37" t="s">
        <v>2420</v>
      </c>
      <c r="M1065" s="37" t="s">
        <v>2421</v>
      </c>
    </row>
    <row r="1066" spans="1:27" x14ac:dyDescent="0.25">
      <c r="H1066" s="6" t="s">
        <v>2426</v>
      </c>
      <c r="I1066" s="6">
        <f>COUNTBLANK(H2:H1057)</f>
        <v>299</v>
      </c>
      <c r="J1066" s="19">
        <f>I1066/I1065*100</f>
        <v>28.314393939393938</v>
      </c>
      <c r="K1066" s="6" t="s">
        <v>19</v>
      </c>
      <c r="L1066" s="6">
        <f>SUMIFS(F2:F1057,K2:K1057,"yes")</f>
        <v>5376669</v>
      </c>
      <c r="M1066" s="6">
        <f>L1066/L1068*100</f>
        <v>72.204498629278987</v>
      </c>
    </row>
    <row r="1067" spans="1:27" x14ac:dyDescent="0.25">
      <c r="K1067" s="6" t="s">
        <v>2427</v>
      </c>
      <c r="L1067" s="6">
        <f>SUMIFS(F2:F1057,K2:K1057,"no")</f>
        <v>2069777</v>
      </c>
      <c r="M1067" s="6">
        <f>L1067/L1068*100</f>
        <v>27.795501370721009</v>
      </c>
    </row>
    <row r="1068" spans="1:27" x14ac:dyDescent="0.25">
      <c r="I1068" s="6" t="s">
        <v>2428</v>
      </c>
      <c r="K1068" s="19" t="s">
        <v>2423</v>
      </c>
      <c r="L1068" s="6">
        <f>SUM(L1066:L1067)</f>
        <v>7446446</v>
      </c>
      <c r="M1068" s="6"/>
    </row>
    <row r="1069" spans="1:27" x14ac:dyDescent="0.25">
      <c r="H1069" s="6" t="s">
        <v>2429</v>
      </c>
      <c r="I1069" s="6">
        <f>COUNTIFS(E2:E1057,"GW ",I2:I1057,"&lt;&gt;")</f>
        <v>406</v>
      </c>
    </row>
    <row r="1070" spans="1:27" x14ac:dyDescent="0.25">
      <c r="H1070" s="6" t="s">
        <v>2430</v>
      </c>
      <c r="I1070" s="6">
        <f>COUNTIFS(E2:E1057,"SW ",I2:I1057,"&lt;&gt;")</f>
        <v>51</v>
      </c>
    </row>
    <row r="1071" spans="1:27" x14ac:dyDescent="0.25">
      <c r="H1071" s="6" t="s">
        <v>29</v>
      </c>
      <c r="I1071" s="6">
        <f>COUNTIFS(E2:E1057,"SWP",I2:I1057,"&lt;&gt;")</f>
        <v>34</v>
      </c>
      <c r="K1071" s="28" t="s">
        <v>2431</v>
      </c>
      <c r="L1071">
        <f>COUNTA(H2:H1057)</f>
        <v>757</v>
      </c>
    </row>
    <row r="1072" spans="1:27" x14ac:dyDescent="0.25">
      <c r="H1072" s="6" t="s">
        <v>2432</v>
      </c>
      <c r="I1072" s="6">
        <f>COUNTIFS(E2:E1057,"GU ",I2:I1057,"&lt;&gt;")</f>
        <v>17</v>
      </c>
      <c r="K1072" s="28" t="s">
        <v>2433</v>
      </c>
      <c r="L1072">
        <f>L1071/L1063*100</f>
        <v>71.685606060606062</v>
      </c>
    </row>
    <row r="1073" spans="8:12" x14ac:dyDescent="0.25">
      <c r="H1073" s="6" t="s">
        <v>125</v>
      </c>
      <c r="I1073" s="6">
        <f>COUNTIFS(E2:E1057,"GUP",I2:I1057,"&lt;&gt;")</f>
        <v>4</v>
      </c>
      <c r="K1073" s="28" t="s">
        <v>2434</v>
      </c>
      <c r="L1073" s="6">
        <f ca="1">SUMIF(H2:H1057,"&lt;&gt;",F2:F200)</f>
        <v>6094966</v>
      </c>
    </row>
    <row r="1074" spans="8:12" x14ac:dyDescent="0.25">
      <c r="I1074" s="6">
        <f>SUM(I1069:I1073)</f>
        <v>512</v>
      </c>
      <c r="L1074" s="49">
        <f ca="1">L1073/7442211</f>
        <v>0.81897248008689894</v>
      </c>
    </row>
    <row r="1076" spans="8:12" x14ac:dyDescent="0.25">
      <c r="H1076" s="6" t="s">
        <v>2435</v>
      </c>
      <c r="I1076" s="6">
        <f>I1070+I1071</f>
        <v>85</v>
      </c>
    </row>
    <row r="1077" spans="8:12" x14ac:dyDescent="0.25">
      <c r="H1077" s="6" t="s">
        <v>2436</v>
      </c>
      <c r="I1077" s="6">
        <f>I1069+I1072+I1073</f>
        <v>427</v>
      </c>
    </row>
    <row r="1079" spans="8:12" x14ac:dyDescent="0.25">
      <c r="I1079" s="6" t="s">
        <v>2437</v>
      </c>
    </row>
    <row r="1080" spans="8:12" x14ac:dyDescent="0.25">
      <c r="H1080" s="6" t="s">
        <v>252</v>
      </c>
      <c r="I1080" s="6">
        <f>SUMIFS(F2:F1057,I2:I1057,"Mandatory")</f>
        <v>50998</v>
      </c>
    </row>
    <row r="1081" spans="8:12" x14ac:dyDescent="0.25">
      <c r="H1081" s="6" t="s">
        <v>170</v>
      </c>
      <c r="I1081" s="6">
        <f>SUMIFS(F2:F1057,I2:I1057,"Voluntary")</f>
        <v>3047661</v>
      </c>
    </row>
    <row r="1082" spans="8:12" ht="30" x14ac:dyDescent="0.25">
      <c r="H1082" s="19" t="s">
        <v>121</v>
      </c>
      <c r="I1082" s="6">
        <f>SUMIFS(F2:F1057,I2:I1057,"Public Education")</f>
        <v>1261632</v>
      </c>
    </row>
    <row r="1086" spans="8:12" x14ac:dyDescent="0.25">
      <c r="H1086" s="6" cm="1">
        <f t="array" ref="H1086">SUM(IF(FREQUENCY(IF($B$2:$B$1000="Mandatory",MATCH($A$2:$A$1000,$A$2:$A$1000,0)),ROW($A$2:$A$1000)-ROW($A$2)+1)&gt;0,1))</f>
        <v>0</v>
      </c>
    </row>
  </sheetData>
  <autoFilter ref="A1:AA1086" xr:uid="{00000000-0001-0000-0000-000000000000}">
    <filterColumn colId="7">
      <filters blank="1"/>
    </filterColumn>
  </autoFilter>
  <sortState xmlns:xlrd2="http://schemas.microsoft.com/office/spreadsheetml/2017/richdata2" ref="B2:J1208">
    <sortCondition ref="B2:B1208"/>
  </sortState>
  <conditionalFormatting sqref="K1:K1059 K1061:K1064 K1069:K1048576">
    <cfRule type="cellIs" dxfId="5" priority="6" operator="equal">
      <formula>"no"</formula>
    </cfRule>
    <cfRule type="cellIs" dxfId="4" priority="7" operator="equal">
      <formula>"yes"</formula>
    </cfRule>
    <cfRule type="containsText" dxfId="3" priority="8" operator="containsText" text="no">
      <formula>NOT(ISERROR(SEARCH("no",K1)))</formula>
    </cfRule>
  </conditionalFormatting>
  <conditionalFormatting sqref="K1066">
    <cfRule type="cellIs" dxfId="2" priority="5" operator="equal">
      <formula>"yes"</formula>
    </cfRule>
  </conditionalFormatting>
  <conditionalFormatting sqref="K1067">
    <cfRule type="cellIs" dxfId="1" priority="4" operator="equal">
      <formula>"no"</formula>
    </cfRule>
  </conditionalFormatting>
  <conditionalFormatting sqref="L1:M1048576">
    <cfRule type="cellIs" dxfId="0" priority="1" operator="equal">
      <formula>"yes"</formula>
    </cfRule>
  </conditionalFormatting>
  <hyperlinks>
    <hyperlink ref="J383" r:id="rId1" display="https://www.woodstockva.gov/612/Water-Conservation" xr:uid="{87EF11B2-4190-44B9-BCD0-50119A102E4A}"/>
    <hyperlink ref="J377" r:id="rId2" display="https://www.newmarketvirginia.com/residents/page/drought-warning-shenandoah-county" xr:uid="{4A15B409-AA55-4381-AB68-36BA8F85DD4F}"/>
    <hyperlink ref="J398" r:id="rId3" display="https://www.harrisonburgva.gov/water-conservation-efforts" xr:uid="{D13CE448-F01C-444F-9D8E-95801A9BA2CD}"/>
    <hyperlink ref="J1031" r:id="rId4" xr:uid="{6DCA05E7-8763-4055-908F-BB3ADA1DF538}"/>
    <hyperlink ref="J954" r:id="rId5" xr:uid="{B6040785-4E7D-43D1-9178-3437581EA36C}"/>
    <hyperlink ref="J1008" r:id="rId6" xr:uid="{A0597CC4-CA6A-4C80-996A-4FE47B4DC6CB}"/>
    <hyperlink ref="J1007" r:id="rId7" xr:uid="{F2D8E6A6-893F-426D-B6E8-84DE5D37A3DE}"/>
    <hyperlink ref="J970" r:id="rId8" location="tncms-source=Front%20Page%20Top%20Headlines%201-4" xr:uid="{F25799BF-6271-404D-88A8-E3ACA539E2FD}"/>
    <hyperlink ref="J966" r:id="rId9" location="tncms-source=Front%20Page%20Top%20Headlines%201-4" xr:uid="{5EF60BFC-3025-437B-8795-C38DBBA068E2}"/>
    <hyperlink ref="J976" r:id="rId10" location="tncms-source=Front%20Page%20Top%20Headlines%201-4" xr:uid="{C45F713D-1332-4C27-ADC2-95EF75DCF37A}"/>
    <hyperlink ref="J969" r:id="rId11" location="tncms-source=Front%20Page%20Top%20Headlines%201-4" xr:uid="{843AD043-B2C3-4B40-A7BF-C61B83852C13}"/>
    <hyperlink ref="J974" r:id="rId12" location="tncms-source=Front%20Page%20Top%20Headlines%201-4" xr:uid="{8A4E2806-9D2E-4835-BFE9-AC4CE00B3C32}"/>
    <hyperlink ref="J963" r:id="rId13" location="tncms-source=Front%20Page%20Top%20Headlines%201-4" xr:uid="{4AF82390-8793-45C6-8510-3DA8FF3AAC20}"/>
    <hyperlink ref="J972" r:id="rId14" location="tncms-source=Front%20Page%20Top%20Headlines%201-4" xr:uid="{E79FF8CC-8CEF-4303-AEE0-FD09D60856BD}"/>
    <hyperlink ref="J960" r:id="rId15" location="tncms-source=Front%20Page%20Top%20Headlines%201-4" xr:uid="{C616D1CB-DC85-451C-A4FE-D8589A4191FE}"/>
    <hyperlink ref="J967" r:id="rId16" location="tncms-source=Front%20Page%20Top%20Headlines%201-4" xr:uid="{2263D18D-228E-4A78-A611-858D4F0A7E1B}"/>
    <hyperlink ref="J964" r:id="rId17" location="tncms-source=Front%20Page%20Top%20Headlines%201-4" xr:uid="{46F2CBF2-3F12-40F5-A168-990C9FE4B5F6}"/>
    <hyperlink ref="J978" r:id="rId18" location="tncms-source=Front%20Page%20Top%20Headlines%201-4" xr:uid="{40551D7E-92F0-43AB-A8C6-14957A0C9B43}"/>
    <hyperlink ref="J975" r:id="rId19" location="tncms-source=Front%20Page%20Top%20Headlines%201-4" xr:uid="{4CA12594-260A-4E83-9D5C-998840439286}"/>
    <hyperlink ref="J971" r:id="rId20" location="tncms-source=Front%20Page%20Top%20Headlines%201-4" xr:uid="{AFD4092A-16EF-4CC5-B161-0387C356A228}"/>
    <hyperlink ref="J958" r:id="rId21" location="tncms-source=Front%20Page%20Top%20Headlines%201-4" xr:uid="{CA391B7F-2F41-4953-8BB8-66AC2DB44D01}"/>
    <hyperlink ref="J979" r:id="rId22" location="tncms-source=Front%20Page%20Top%20Headlines%201-4" xr:uid="{95D380E2-67F1-439B-8767-3E5F5B385E87}"/>
    <hyperlink ref="J961" r:id="rId23" location="tncms-source=Front%20Page%20Top%20Headlines%201-4" xr:uid="{3D7DBFA3-95E7-4D42-B3E2-39E9672F0075}"/>
    <hyperlink ref="J226" r:id="rId24" display="https://www.augustawater.com/news/voluntary-water-conservation-measures" xr:uid="{94E6241C-1D78-4543-B9FE-786C2101461B}"/>
    <hyperlink ref="J228" r:id="rId25" display="https://www.augustawater.com/news/voluntary-water-conservation-measures" xr:uid="{09BD8F6F-7D16-489D-8B10-763EBD4520E1}"/>
    <hyperlink ref="J231" r:id="rId26" display="https://www.augustawater.com/news/voluntary-water-conservation-measures" xr:uid="{E1AFD0AD-9235-4EF4-9F17-9BC6532FF141}"/>
    <hyperlink ref="J233" r:id="rId27" display="https://www.augustawater.com/news/voluntary-water-conservation-measures" xr:uid="{8738EBC2-66B9-48C6-8C90-17A35663AC3E}"/>
    <hyperlink ref="J241" r:id="rId28" display="https://www.augustawater.com/news/voluntary-water-conservation-measures" xr:uid="{AB33F99C-75F1-47CC-9CBC-5F2C6751D2BB}"/>
    <hyperlink ref="J244" r:id="rId29" display="https://www.augustawater.com/news/voluntary-water-conservation-measures" xr:uid="{7289D4EA-5FD6-417C-9C5D-7571958FC53C}"/>
    <hyperlink ref="J319" r:id="rId30" xr:uid="{188DE7A4-D2E6-45FE-9641-8997BD5C6A02}"/>
    <hyperlink ref="J320" r:id="rId31" xr:uid="{26BCFAAC-0979-443D-BBF2-70C3578F9F8F}"/>
    <hyperlink ref="J318" r:id="rId32" xr:uid="{B6F01102-7A14-4484-ABAC-840A68BCB42C}"/>
    <hyperlink ref="J321" r:id="rId33" xr:uid="{1E12259D-D428-4ACD-8884-A641A3B3ECA7}"/>
    <hyperlink ref="J196" r:id="rId34" display="https://rivannawater.org/drought-monitoring-information/" xr:uid="{2862324E-ACC2-4567-AB73-CB4497B85330}"/>
    <hyperlink ref="J197" r:id="rId35" display="https://rivannawater.org/drought-monitoring-information/" xr:uid="{129ABCE6-BB4C-4EA5-A252-7D7E69129A8F}"/>
    <hyperlink ref="J198" r:id="rId36" display="https://rivannawater.org/drought-monitoring-information/" xr:uid="{AF5F5DBB-B60D-4435-8D07-8C98BC03DD0A}"/>
    <hyperlink ref="J199" r:id="rId37" display="https://rivannawater.org/drought-monitoring-information/" xr:uid="{18CC6D0A-9D07-4D6F-A969-3C30C091E965}"/>
    <hyperlink ref="J212" r:id="rId38" display="https://rivannawater.org/drought-monitoring-information/" xr:uid="{2EE4BE54-9AF0-425B-B8F1-7C013B135A83}"/>
    <hyperlink ref="J202" r:id="rId39" display="https://rivannawater.org/drought-monitoring-information/" xr:uid="{06C14D7C-ABE7-44A8-B775-B8AE1B0F39C6}"/>
    <hyperlink ref="J214" r:id="rId40" display="https://rivannawater.org/drought-monitoring-information/" xr:uid="{7030433C-6DDA-40A4-B7FF-A8D39D56EDD4}"/>
    <hyperlink ref="J211" r:id="rId41" display="https://rivannawater.org/drought-monitoring-information/" xr:uid="{2366003C-EFC2-4BEC-BDF4-2E8F14220CF0}"/>
    <hyperlink ref="J395" r:id="rId42" display="https://rivannawater.org/drought-monitoring-information/" xr:uid="{ED1EDD6D-B348-45FC-B830-3B20C598828A}"/>
    <hyperlink ref="J400" r:id="rId43" xr:uid="{BFDABBCA-F429-4BF3-8BA9-E11306FD64C5}"/>
    <hyperlink ref="J401" r:id="rId44" xr:uid="{72CB48BB-289E-4FC4-837B-B8966E6D1AEB}"/>
    <hyperlink ref="J561" r:id="rId45" xr:uid="{8E259F78-982A-47A8-A911-1865462DFCC5}"/>
    <hyperlink ref="J394" r:id="rId46" display="https://buenavistava.gov/voluntary-water-conservation/" xr:uid="{30BB4ECA-37CF-4DAE-9D2D-622FD95A83E5}"/>
    <hyperlink ref="J234" r:id="rId47" display="https://www.augustawater.com/news/voluntary-water-conservation-measures" xr:uid="{B0FFD678-6BBA-4C31-B5C0-0FDD10CE5D1C}"/>
    <hyperlink ref="J1040" r:id="rId48" xr:uid="{35E71AEA-AC72-4DA4-B56E-12FCD18B8FFE}"/>
    <hyperlink ref="J1038" r:id="rId49" xr:uid="{6F3447A0-5E7C-43FC-9E44-459E86B177B2}"/>
    <hyperlink ref="J1042" r:id="rId50" xr:uid="{783890F6-42B2-4220-A7BF-175D4F2F395D}"/>
    <hyperlink ref="J1037" r:id="rId51" xr:uid="{332ACAC8-FF9E-4693-B476-F31A7F5CE5B5}"/>
  </hyperlink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11A0-AC17-45F2-83C1-24A65B6798AE}">
  <dimension ref="A1:F80"/>
  <sheetViews>
    <sheetView tabSelected="1" workbookViewId="0">
      <selection activeCell="J36" sqref="J36"/>
    </sheetView>
  </sheetViews>
  <sheetFormatPr defaultRowHeight="15" x14ac:dyDescent="0.25"/>
  <cols>
    <col min="1" max="1" width="29.7109375" customWidth="1"/>
    <col min="2" max="2" width="30.42578125" customWidth="1"/>
    <col min="3" max="3" width="48.7109375" customWidth="1"/>
    <col min="4" max="7" width="13.28515625" customWidth="1"/>
  </cols>
  <sheetData>
    <row r="1" spans="1:6" ht="26.25" x14ac:dyDescent="0.4">
      <c r="A1" s="7" t="s">
        <v>121</v>
      </c>
      <c r="B1" s="10" t="s">
        <v>2438</v>
      </c>
    </row>
    <row r="2" spans="1:6" ht="27.75" customHeight="1" x14ac:dyDescent="0.25">
      <c r="A2" s="8" t="s">
        <v>0</v>
      </c>
      <c r="B2" s="8" t="s">
        <v>1</v>
      </c>
      <c r="C2" s="8" t="s">
        <v>2</v>
      </c>
      <c r="D2" s="8" t="s">
        <v>4</v>
      </c>
      <c r="E2" s="9" t="s">
        <v>5</v>
      </c>
      <c r="F2" s="8" t="s">
        <v>6</v>
      </c>
    </row>
    <row r="3" spans="1:6" x14ac:dyDescent="0.25">
      <c r="A3" t="str" cm="1">
        <f t="array" ref="A3:F80">_xlfn.SORTBY(_xlfn._xlws.FILTER(CHOOSE({1,2,3,4,5,6}, 'Community 2026'!A:A, 'Community 2026'!B:B, 'Community 2026'!C:C, 'Community 2026'!E:E, 'Community 2026'!F:F, 'Community 2026'!G:G),'Community 2026'!I:I = A1),_xlfn._xlws.FILTER('Community 2026'!A:A, 'Community 2026'!I:I = A1), 1)</f>
        <v>ALBEMARLE COUNTY</v>
      </c>
      <c r="B3" t="str">
        <v xml:space="preserve">VA2003440   </v>
      </c>
      <c r="C3" t="str">
        <v>LANGFORD SUBDIVISION</v>
      </c>
      <c r="D3" t="str">
        <v xml:space="preserve">GW </v>
      </c>
      <c r="E3">
        <v>97</v>
      </c>
      <c r="F3">
        <v>42</v>
      </c>
    </row>
    <row r="4" spans="1:6" x14ac:dyDescent="0.25">
      <c r="A4" t="str">
        <v>ALBEMARLE COUNTY</v>
      </c>
      <c r="B4" t="str">
        <v xml:space="preserve">VA2003443   </v>
      </c>
      <c r="C4" t="str">
        <v>LITTLE KESWICK SCHOOL</v>
      </c>
      <c r="D4" t="str">
        <v xml:space="preserve">GW </v>
      </c>
      <c r="E4">
        <v>73</v>
      </c>
      <c r="F4">
        <v>9</v>
      </c>
    </row>
    <row r="5" spans="1:6" x14ac:dyDescent="0.25">
      <c r="A5" t="str">
        <v>BEDFORD COUNTY</v>
      </c>
      <c r="B5" t="str">
        <v xml:space="preserve">VA5019052   </v>
      </c>
      <c r="C5" t="str">
        <v>BEDFORD REGIONAL WATER AUTHORITY (BRWA)</v>
      </c>
      <c r="D5" t="str">
        <v xml:space="preserve">SW </v>
      </c>
      <c r="E5">
        <v>38794</v>
      </c>
      <c r="F5">
        <v>14615</v>
      </c>
    </row>
    <row r="6" spans="1:6" x14ac:dyDescent="0.25">
      <c r="A6" t="str">
        <v>BEDFORD COUNTY</v>
      </c>
      <c r="B6" t="str">
        <v xml:space="preserve">VA5019485   </v>
      </c>
      <c r="C6" t="str">
        <v>CHAMBLISSBURG MHC</v>
      </c>
      <c r="D6" t="str">
        <v xml:space="preserve">GW </v>
      </c>
      <c r="E6">
        <v>75</v>
      </c>
      <c r="F6">
        <v>40</v>
      </c>
    </row>
    <row r="7" spans="1:6" x14ac:dyDescent="0.25">
      <c r="A7" t="str">
        <v>BEDFORD COUNTY</v>
      </c>
      <c r="B7" t="str">
        <v xml:space="preserve">VA5019675   </v>
      </c>
      <c r="C7" t="str">
        <v>MONTVALE WATER, INC.</v>
      </c>
      <c r="D7" t="str">
        <v xml:space="preserve">GW </v>
      </c>
      <c r="E7">
        <v>698</v>
      </c>
      <c r="F7">
        <v>275</v>
      </c>
    </row>
    <row r="8" spans="1:6" x14ac:dyDescent="0.25">
      <c r="A8" t="str">
        <v>BEDFORD COUNTY</v>
      </c>
      <c r="B8" t="str">
        <v xml:space="preserve">VA5019685   </v>
      </c>
      <c r="C8" t="str">
        <v>MOUNTAIN VIEW SHORES</v>
      </c>
      <c r="D8" t="str">
        <v xml:space="preserve">GW </v>
      </c>
      <c r="E8">
        <v>490</v>
      </c>
      <c r="F8">
        <v>210</v>
      </c>
    </row>
    <row r="9" spans="1:6" x14ac:dyDescent="0.25">
      <c r="A9" t="str">
        <v>BEDFORD COUNTY</v>
      </c>
      <c r="B9" t="str">
        <v xml:space="preserve">VA5019735   </v>
      </c>
      <c r="C9" t="str">
        <v>PARADISE POINT ESTATES</v>
      </c>
      <c r="D9" t="str">
        <v xml:space="preserve">GW </v>
      </c>
      <c r="E9">
        <v>60</v>
      </c>
      <c r="F9">
        <v>22</v>
      </c>
    </row>
    <row r="10" spans="1:6" x14ac:dyDescent="0.25">
      <c r="A10" t="str">
        <v>BEDFORD COUNTY</v>
      </c>
      <c r="B10" t="str">
        <v xml:space="preserve">VA5019875   </v>
      </c>
      <c r="C10" t="str">
        <v>VALLEY MILLS CROSSING</v>
      </c>
      <c r="D10" t="str">
        <v xml:space="preserve">GW </v>
      </c>
      <c r="E10">
        <v>70</v>
      </c>
      <c r="F10">
        <v>32</v>
      </c>
    </row>
    <row r="11" spans="1:6" x14ac:dyDescent="0.25">
      <c r="A11" t="str">
        <v>CAROLINE COUNTY</v>
      </c>
      <c r="B11" t="str">
        <v xml:space="preserve">VA6033105   </v>
      </c>
      <c r="C11" t="str">
        <v>CEDAR RIDGE MHP</v>
      </c>
      <c r="D11" t="str">
        <v xml:space="preserve">GW </v>
      </c>
      <c r="E11">
        <v>200</v>
      </c>
      <c r="F11">
        <v>65</v>
      </c>
    </row>
    <row r="12" spans="1:6" x14ac:dyDescent="0.25">
      <c r="A12" t="str">
        <v>CAROLINE COUNTY</v>
      </c>
      <c r="B12" t="str">
        <v xml:space="preserve">VA6033455   </v>
      </c>
      <c r="C12" t="str">
        <v>LAKESHORE MHP</v>
      </c>
      <c r="D12" t="str">
        <v xml:space="preserve">GW </v>
      </c>
      <c r="E12">
        <v>150</v>
      </c>
      <c r="F12">
        <v>46</v>
      </c>
    </row>
    <row r="13" spans="1:6" x14ac:dyDescent="0.25">
      <c r="A13" t="str">
        <v>CULPEPER COUNTY</v>
      </c>
      <c r="B13" t="str">
        <v xml:space="preserve">VA6047100   </v>
      </c>
      <c r="C13" t="str">
        <v>FAIRVIEW ACRES</v>
      </c>
      <c r="D13" t="str">
        <v xml:space="preserve">GW </v>
      </c>
      <c r="E13">
        <v>336</v>
      </c>
      <c r="F13">
        <v>139</v>
      </c>
    </row>
    <row r="14" spans="1:6" x14ac:dyDescent="0.25">
      <c r="A14" t="str">
        <v>DINWIDDIE COUNTY</v>
      </c>
      <c r="B14" t="str">
        <v xml:space="preserve">VA3053210   </v>
      </c>
      <c r="C14" t="str">
        <v>AZZIE MANOR HOME FOR ADULTS</v>
      </c>
      <c r="D14" t="str">
        <v xml:space="preserve">GW </v>
      </c>
      <c r="E14">
        <v>39</v>
      </c>
      <c r="F14">
        <v>1</v>
      </c>
    </row>
    <row r="15" spans="1:6" x14ac:dyDescent="0.25">
      <c r="A15" t="str">
        <v>ESSEX COUNTY</v>
      </c>
      <c r="B15" t="str">
        <v xml:space="preserve">VA4057680   </v>
      </c>
      <c r="C15" t="str">
        <v>RIVERDALE SUBDIVISION</v>
      </c>
      <c r="D15" t="str">
        <v xml:space="preserve">GW </v>
      </c>
      <c r="E15">
        <v>95</v>
      </c>
      <c r="F15">
        <v>27</v>
      </c>
    </row>
    <row r="16" spans="1:6" x14ac:dyDescent="0.25">
      <c r="A16" t="str">
        <v>ESSEX COUNTY</v>
      </c>
      <c r="B16" t="str">
        <v xml:space="preserve">VA4057750   </v>
      </c>
      <c r="C16" t="str">
        <v>VA AMERICAN SOUTH HILL BANKS</v>
      </c>
      <c r="D16" t="str">
        <v xml:space="preserve">GW </v>
      </c>
      <c r="E16">
        <v>183</v>
      </c>
      <c r="F16">
        <v>73</v>
      </c>
    </row>
    <row r="17" spans="1:6" x14ac:dyDescent="0.25">
      <c r="A17" t="str">
        <v>FAIRFAX COUNTY</v>
      </c>
      <c r="B17" t="str">
        <v xml:space="preserve">VA6059750   </v>
      </c>
      <c r="C17" t="str">
        <v>TAUXEMONT</v>
      </c>
      <c r="D17" t="str">
        <v xml:space="preserve">GW </v>
      </c>
      <c r="E17">
        <v>250</v>
      </c>
      <c r="F17">
        <v>113</v>
      </c>
    </row>
    <row r="18" spans="1:6" x14ac:dyDescent="0.25">
      <c r="A18" t="str">
        <v>FAUQUIER COUNTY</v>
      </c>
      <c r="B18" t="str">
        <v xml:space="preserve">VA6061150   </v>
      </c>
      <c r="C18" t="str">
        <v>MARSH RUN MOBILE HOME PARK</v>
      </c>
      <c r="D18" t="str">
        <v xml:space="preserve">GW </v>
      </c>
      <c r="E18">
        <v>1250</v>
      </c>
      <c r="F18">
        <v>348</v>
      </c>
    </row>
    <row r="19" spans="1:6" x14ac:dyDescent="0.25">
      <c r="A19" t="str">
        <v>FLOYD COUNTY</v>
      </c>
      <c r="B19" t="str">
        <v xml:space="preserve">VA1063220   </v>
      </c>
      <c r="C19" t="str">
        <v>FLOYD-FLOYD CO PSA</v>
      </c>
      <c r="D19" t="str">
        <v xml:space="preserve">GW </v>
      </c>
      <c r="E19">
        <v>2300</v>
      </c>
      <c r="F19">
        <v>559</v>
      </c>
    </row>
    <row r="20" spans="1:6" x14ac:dyDescent="0.25">
      <c r="A20" t="str">
        <v>HENRY COUNTY</v>
      </c>
      <c r="B20" t="str">
        <v xml:space="preserve">VA5089475   </v>
      </c>
      <c r="C20" t="str">
        <v>LEATHERWOOD ESTATES</v>
      </c>
      <c r="D20" t="str">
        <v xml:space="preserve">GW </v>
      </c>
      <c r="E20">
        <v>56</v>
      </c>
      <c r="F20">
        <v>16</v>
      </c>
    </row>
    <row r="21" spans="1:6" x14ac:dyDescent="0.25">
      <c r="A21" t="str">
        <v>HENRY COUNTY</v>
      </c>
      <c r="B21" t="str">
        <v xml:space="preserve">VA5089712   </v>
      </c>
      <c r="C21" t="str">
        <v>ROCKHILL SUBDIVISION</v>
      </c>
      <c r="D21" t="str">
        <v xml:space="preserve">GW </v>
      </c>
      <c r="E21">
        <v>50</v>
      </c>
      <c r="F21">
        <v>17</v>
      </c>
    </row>
    <row r="22" spans="1:6" x14ac:dyDescent="0.25">
      <c r="A22" t="str">
        <v>HOPEWELL CITY</v>
      </c>
      <c r="B22" t="str">
        <v xml:space="preserve">VA3670800   </v>
      </c>
      <c r="C22" t="str">
        <v>VIRGINIA-AMERICAN WATER CO.</v>
      </c>
      <c r="D22" t="str">
        <v xml:space="preserve">SW </v>
      </c>
      <c r="E22">
        <v>30317</v>
      </c>
      <c r="F22">
        <v>9345</v>
      </c>
    </row>
    <row r="23" spans="1:6" x14ac:dyDescent="0.25">
      <c r="A23" t="str">
        <v>KING WILLIAM COUNTY</v>
      </c>
      <c r="B23" t="str">
        <v xml:space="preserve">VA4101500   </v>
      </c>
      <c r="C23" t="str">
        <v>MARLE HILL SUBDIVISION</v>
      </c>
      <c r="D23" t="str">
        <v xml:space="preserve">GW </v>
      </c>
      <c r="E23">
        <v>95</v>
      </c>
      <c r="F23">
        <v>38</v>
      </c>
    </row>
    <row r="24" spans="1:6" x14ac:dyDescent="0.25">
      <c r="A24" t="str">
        <v>KING WILLIAM COUNTY</v>
      </c>
      <c r="B24" t="str">
        <v xml:space="preserve">VA4101503   </v>
      </c>
      <c r="C24" t="str">
        <v>MARLE HILL SECTION 3</v>
      </c>
      <c r="D24" t="str">
        <v xml:space="preserve">GW </v>
      </c>
      <c r="E24">
        <v>108</v>
      </c>
      <c r="F24">
        <v>43</v>
      </c>
    </row>
    <row r="25" spans="1:6" x14ac:dyDescent="0.25">
      <c r="A25" t="str">
        <v>LANCASTER COUNTY</v>
      </c>
      <c r="B25" t="str">
        <v xml:space="preserve">VA4103230   </v>
      </c>
      <c r="C25" t="str">
        <v>CORROTOMAN BY THE BAY</v>
      </c>
      <c r="D25" t="str">
        <v xml:space="preserve">GW </v>
      </c>
      <c r="E25">
        <v>358</v>
      </c>
      <c r="F25">
        <v>143</v>
      </c>
    </row>
    <row r="26" spans="1:6" x14ac:dyDescent="0.25">
      <c r="A26" t="str">
        <v>LANCASTER COUNTY</v>
      </c>
      <c r="B26" t="str">
        <v xml:space="preserve">VA4103600   </v>
      </c>
      <c r="C26" t="str">
        <v>KILMARNOCK, TOWN OF</v>
      </c>
      <c r="D26" t="str">
        <v xml:space="preserve">GW </v>
      </c>
      <c r="E26">
        <v>1500</v>
      </c>
      <c r="F26">
        <v>1173</v>
      </c>
    </row>
    <row r="27" spans="1:6" x14ac:dyDescent="0.25">
      <c r="A27" t="str">
        <v>LOUDOUN COUNTY</v>
      </c>
      <c r="B27" t="str">
        <v xml:space="preserve">VA6107100   </v>
      </c>
      <c r="C27" t="str">
        <v>FOXCROFT SCHOOL</v>
      </c>
      <c r="D27" t="str">
        <v xml:space="preserve">GW </v>
      </c>
      <c r="E27">
        <v>301</v>
      </c>
      <c r="F27">
        <v>43</v>
      </c>
    </row>
    <row r="28" spans="1:6" x14ac:dyDescent="0.25">
      <c r="A28" t="str">
        <v>LOUDOUN COUNTY</v>
      </c>
      <c r="B28" t="str">
        <v xml:space="preserve">VA6107350   </v>
      </c>
      <c r="C28" t="str">
        <v>LOUDOUN WATER - CENTRAL SYSTEM</v>
      </c>
      <c r="D28" t="str">
        <v xml:space="preserve">SW </v>
      </c>
      <c r="E28">
        <v>334808</v>
      </c>
      <c r="F28">
        <v>83426</v>
      </c>
    </row>
    <row r="29" spans="1:6" x14ac:dyDescent="0.25">
      <c r="A29" t="str">
        <v>MADISON COUNTY</v>
      </c>
      <c r="B29" t="str">
        <v xml:space="preserve">VA6113265   </v>
      </c>
      <c r="C29" t="str">
        <v>MOUNTAIN VIEW NURSING HOME</v>
      </c>
      <c r="D29" t="str">
        <v xml:space="preserve">GW </v>
      </c>
      <c r="E29">
        <v>90</v>
      </c>
      <c r="F29">
        <v>2</v>
      </c>
    </row>
    <row r="30" spans="1:6" x14ac:dyDescent="0.25">
      <c r="A30" t="str">
        <v>NEW KENT COUNTY</v>
      </c>
      <c r="B30" t="str">
        <v xml:space="preserve">VA4127075   </v>
      </c>
      <c r="C30" t="str">
        <v>ROCKAHOCK CAMPGROUNDS, INC</v>
      </c>
      <c r="D30" t="str">
        <v xml:space="preserve">GW </v>
      </c>
      <c r="E30">
        <v>375</v>
      </c>
      <c r="F30">
        <v>512</v>
      </c>
    </row>
    <row r="31" spans="1:6" x14ac:dyDescent="0.25">
      <c r="A31" t="str">
        <v>NORFOLK CITY</v>
      </c>
      <c r="B31" t="str">
        <v xml:space="preserve">VA3710100   </v>
      </c>
      <c r="C31" t="str">
        <v>NORFOLK, CITY OF</v>
      </c>
      <c r="D31" t="str">
        <v xml:space="preserve">SW </v>
      </c>
      <c r="E31">
        <v>234220</v>
      </c>
      <c r="F31">
        <v>69687</v>
      </c>
    </row>
    <row r="32" spans="1:6" x14ac:dyDescent="0.25">
      <c r="A32" t="str">
        <v>NORTHAMPTON COUNTY</v>
      </c>
      <c r="B32" t="str">
        <v xml:space="preserve">VA3131120   </v>
      </c>
      <c r="C32" t="str">
        <v>CAPE CHARLES, TOWN OF</v>
      </c>
      <c r="D32" t="str">
        <v xml:space="preserve">GW </v>
      </c>
      <c r="E32">
        <v>3740</v>
      </c>
      <c r="F32">
        <v>1383</v>
      </c>
    </row>
    <row r="33" spans="1:6" x14ac:dyDescent="0.25">
      <c r="A33" t="str">
        <v>NORTHUMBERLAND COUNTY</v>
      </c>
      <c r="B33" t="str">
        <v xml:space="preserve">VA4133030   </v>
      </c>
      <c r="C33" t="str">
        <v>VA AMERICAN WATER BAY HARBOR</v>
      </c>
      <c r="D33" t="str">
        <v xml:space="preserve">GW </v>
      </c>
      <c r="E33">
        <v>119</v>
      </c>
      <c r="F33">
        <v>44</v>
      </c>
    </row>
    <row r="34" spans="1:6" x14ac:dyDescent="0.25">
      <c r="A34" t="str">
        <v>NORTHUMBERLAND COUNTY</v>
      </c>
      <c r="B34" t="str">
        <v xml:space="preserve">VA4133040   </v>
      </c>
      <c r="C34" t="str">
        <v>BAY QUARTER SHORES</v>
      </c>
      <c r="D34" t="str">
        <v xml:space="preserve">GW </v>
      </c>
      <c r="E34">
        <v>726</v>
      </c>
      <c r="F34">
        <v>248</v>
      </c>
    </row>
    <row r="35" spans="1:6" x14ac:dyDescent="0.25">
      <c r="A35" t="str">
        <v>NORTHUMBERLAND COUNTY</v>
      </c>
      <c r="B35" t="str">
        <v xml:space="preserve">VA4133345   </v>
      </c>
      <c r="C35" t="str">
        <v>VA AMERICAN WATER GREENFIELD HARBOR I</v>
      </c>
      <c r="D35" t="str">
        <v xml:space="preserve">GW </v>
      </c>
      <c r="E35">
        <v>59</v>
      </c>
      <c r="F35">
        <v>23</v>
      </c>
    </row>
    <row r="36" spans="1:6" x14ac:dyDescent="0.25">
      <c r="A36" t="str">
        <v>NORTHUMBERLAND COUNTY</v>
      </c>
      <c r="B36" t="str">
        <v xml:space="preserve">VA4133346   </v>
      </c>
      <c r="C36" t="str">
        <v>VA AMERICAN WATER GREENFIELD HARBOR II</v>
      </c>
      <c r="D36" t="str">
        <v xml:space="preserve">GW </v>
      </c>
      <c r="E36">
        <v>43</v>
      </c>
      <c r="F36">
        <v>25</v>
      </c>
    </row>
    <row r="37" spans="1:6" x14ac:dyDescent="0.25">
      <c r="A37" t="str">
        <v>NORTHUMBERLAND COUNTY</v>
      </c>
      <c r="B37" t="str">
        <v xml:space="preserve">VA4133415   </v>
      </c>
      <c r="C37" t="str">
        <v>JETTYS REACH</v>
      </c>
      <c r="D37" t="str">
        <v xml:space="preserve">GW </v>
      </c>
      <c r="E37">
        <v>72</v>
      </c>
      <c r="F37">
        <v>30</v>
      </c>
    </row>
    <row r="38" spans="1:6" x14ac:dyDescent="0.25">
      <c r="A38" t="str">
        <v>NORTHUMBERLAND COUNTY</v>
      </c>
      <c r="B38" t="str">
        <v xml:space="preserve">VA4133420   </v>
      </c>
      <c r="C38" t="str">
        <v>VA AMERICAN WATER JETTY'S REACH III</v>
      </c>
      <c r="D38" t="str">
        <v xml:space="preserve">GW </v>
      </c>
      <c r="E38">
        <v>25</v>
      </c>
      <c r="F38">
        <v>13</v>
      </c>
    </row>
    <row r="39" spans="1:6" x14ac:dyDescent="0.25">
      <c r="A39" t="str">
        <v>NORTHUMBERLAND COUNTY</v>
      </c>
      <c r="B39" t="str">
        <v xml:space="preserve">VA4133600   </v>
      </c>
      <c r="C39" t="str">
        <v>VA AMERICAN WATER LUCOM POINT</v>
      </c>
      <c r="D39" t="str">
        <v xml:space="preserve">GW </v>
      </c>
      <c r="E39">
        <v>90</v>
      </c>
      <c r="F39">
        <v>30</v>
      </c>
    </row>
    <row r="40" spans="1:6" x14ac:dyDescent="0.25">
      <c r="A40" t="str">
        <v>NORTHUMBERLAND COUNTY</v>
      </c>
      <c r="B40" t="str">
        <v xml:space="preserve">VA4133800   </v>
      </c>
      <c r="C40" t="str">
        <v>SHERWOOD FOREST SHORES</v>
      </c>
      <c r="D40" t="str">
        <v xml:space="preserve">GW </v>
      </c>
      <c r="E40">
        <v>421</v>
      </c>
      <c r="F40">
        <v>170</v>
      </c>
    </row>
    <row r="41" spans="1:6" x14ac:dyDescent="0.25">
      <c r="A41" t="str">
        <v>NORTHUMBERLAND COUNTY</v>
      </c>
      <c r="B41" t="str">
        <v xml:space="preserve">VA4133822   </v>
      </c>
      <c r="C41" t="str">
        <v>VA AMERICAN WATER SPRIGGS LANDING</v>
      </c>
      <c r="D41" t="str">
        <v xml:space="preserve">GW </v>
      </c>
      <c r="E41">
        <v>30</v>
      </c>
      <c r="F41">
        <v>15</v>
      </c>
    </row>
    <row r="42" spans="1:6" x14ac:dyDescent="0.25">
      <c r="A42" t="str">
        <v>NORTHUMBERLAND COUNTY</v>
      </c>
      <c r="B42" t="str">
        <v xml:space="preserve">VA4133865   </v>
      </c>
      <c r="C42" t="str">
        <v>VA AMERICAN WATER UPPER BAY VIEW ESTATES</v>
      </c>
      <c r="D42" t="str">
        <v xml:space="preserve">GW </v>
      </c>
      <c r="E42">
        <v>35</v>
      </c>
      <c r="F42">
        <v>16</v>
      </c>
    </row>
    <row r="43" spans="1:6" x14ac:dyDescent="0.25">
      <c r="A43" t="str">
        <v>ORANGE COUNTY</v>
      </c>
      <c r="B43" t="str">
        <v xml:space="preserve">VA6137120   </v>
      </c>
      <c r="C43" t="str">
        <v>RSA ROUTE 20</v>
      </c>
      <c r="D43" t="str">
        <v xml:space="preserve">GW </v>
      </c>
      <c r="E43">
        <v>390</v>
      </c>
      <c r="F43">
        <v>143</v>
      </c>
    </row>
    <row r="44" spans="1:6" x14ac:dyDescent="0.25">
      <c r="A44" t="str">
        <v>ORANGE COUNTY</v>
      </c>
      <c r="B44" t="str">
        <v xml:space="preserve">VA6137300   </v>
      </c>
      <c r="C44" t="str">
        <v>RSA ROUTE 15</v>
      </c>
      <c r="D44" t="str">
        <v>SWP</v>
      </c>
      <c r="E44">
        <v>284</v>
      </c>
      <c r="F44">
        <v>117</v>
      </c>
    </row>
    <row r="45" spans="1:6" x14ac:dyDescent="0.25">
      <c r="A45" t="str">
        <v>ORANGE COUNTY</v>
      </c>
      <c r="B45" t="str">
        <v xml:space="preserve">VA6137500   </v>
      </c>
      <c r="C45" t="str">
        <v>ORANGE, TOWN OF</v>
      </c>
      <c r="D45" t="str">
        <v xml:space="preserve">SW </v>
      </c>
      <c r="E45">
        <v>5022</v>
      </c>
      <c r="F45">
        <v>2206</v>
      </c>
    </row>
    <row r="46" spans="1:6" x14ac:dyDescent="0.25">
      <c r="A46" t="str">
        <v>ORANGE COUNTY</v>
      </c>
      <c r="B46" t="str">
        <v xml:space="preserve">VA6137999   </v>
      </c>
      <c r="C46" t="str">
        <v>WILDERNESS</v>
      </c>
      <c r="D46" t="str">
        <v xml:space="preserve">SW </v>
      </c>
      <c r="E46">
        <v>13274</v>
      </c>
      <c r="F46">
        <v>5440</v>
      </c>
    </row>
    <row r="47" spans="1:6" x14ac:dyDescent="0.25">
      <c r="A47" t="str">
        <v>PATRICK COUNTY</v>
      </c>
      <c r="B47" t="str">
        <v xml:space="preserve">VA5141640   </v>
      </c>
      <c r="C47" t="str">
        <v>STUART, TOWN OF</v>
      </c>
      <c r="D47" t="str">
        <v xml:space="preserve">SW </v>
      </c>
      <c r="E47">
        <v>1500</v>
      </c>
      <c r="F47">
        <v>665</v>
      </c>
    </row>
    <row r="48" spans="1:6" x14ac:dyDescent="0.25">
      <c r="A48" t="str">
        <v>PRINCE GEORGE COUNTY</v>
      </c>
      <c r="B48" t="str">
        <v xml:space="preserve">VA3149163   </v>
      </c>
      <c r="C48" t="str">
        <v>CEDARWOOD</v>
      </c>
      <c r="D48" t="str">
        <v xml:space="preserve">GW </v>
      </c>
      <c r="E48">
        <v>333</v>
      </c>
      <c r="F48">
        <v>111</v>
      </c>
    </row>
    <row r="49" spans="1:6" x14ac:dyDescent="0.25">
      <c r="A49" t="str">
        <v>PRINCE GEORGE COUNTY</v>
      </c>
      <c r="B49" t="str">
        <v xml:space="preserve">VA3149620   </v>
      </c>
      <c r="C49" t="str">
        <v>PRINCE GEORGE WOODS ESTATES</v>
      </c>
      <c r="D49" t="str">
        <v xml:space="preserve">GW </v>
      </c>
      <c r="E49">
        <v>60</v>
      </c>
      <c r="F49">
        <v>13</v>
      </c>
    </row>
    <row r="50" spans="1:6" x14ac:dyDescent="0.25">
      <c r="A50" t="str">
        <v>PRINCE GEORGE COUNTY</v>
      </c>
      <c r="B50" t="str">
        <v xml:space="preserve">VA3149700   </v>
      </c>
      <c r="C50" t="str">
        <v>PUDDLEDOCK ROAD</v>
      </c>
      <c r="D50" t="str">
        <v>SWP</v>
      </c>
      <c r="E50">
        <v>9271</v>
      </c>
      <c r="F50">
        <v>3009</v>
      </c>
    </row>
    <row r="51" spans="1:6" x14ac:dyDescent="0.25">
      <c r="A51" t="str">
        <v>PRINCE GEORGE COUNTY</v>
      </c>
      <c r="B51" t="str">
        <v xml:space="preserve">VA3149840   </v>
      </c>
      <c r="C51" t="str">
        <v>RIVERS EDGE SUBDIVISION</v>
      </c>
      <c r="D51" t="str">
        <v xml:space="preserve">GW </v>
      </c>
      <c r="E51">
        <v>441</v>
      </c>
      <c r="F51">
        <v>147</v>
      </c>
    </row>
    <row r="52" spans="1:6" x14ac:dyDescent="0.25">
      <c r="A52" t="str">
        <v>PRINCE WILLIAM COUNTY</v>
      </c>
      <c r="B52" t="str">
        <v xml:space="preserve">VA6153050   </v>
      </c>
      <c r="C52" t="str">
        <v>BULL RUN MOUNTAIN/EVERGREEN (BRME)</v>
      </c>
      <c r="D52" t="str">
        <v xml:space="preserve">GW </v>
      </c>
      <c r="E52">
        <v>1803</v>
      </c>
      <c r="F52">
        <v>564</v>
      </c>
    </row>
    <row r="53" spans="1:6" x14ac:dyDescent="0.25">
      <c r="A53" t="str">
        <v>PRINCE WILLIAM COUNTY</v>
      </c>
      <c r="B53" t="str">
        <v xml:space="preserve">VA6153251   </v>
      </c>
      <c r="C53" t="str">
        <v>PWCSA - WEST</v>
      </c>
      <c r="D53" t="str">
        <v>SWP</v>
      </c>
      <c r="E53">
        <v>136409</v>
      </c>
      <c r="F53">
        <v>42896</v>
      </c>
    </row>
    <row r="54" spans="1:6" x14ac:dyDescent="0.25">
      <c r="A54" t="str">
        <v>PRINCE WILLIAM COUNTY</v>
      </c>
      <c r="B54" t="str">
        <v xml:space="preserve">VA6153625   </v>
      </c>
      <c r="C54" t="str">
        <v>DALE CITY</v>
      </c>
      <c r="D54" t="str">
        <v>SWP</v>
      </c>
      <c r="E54">
        <v>72062</v>
      </c>
      <c r="F54">
        <v>20895</v>
      </c>
    </row>
    <row r="55" spans="1:6" x14ac:dyDescent="0.25">
      <c r="A55" t="str">
        <v>RICHMOND CITY</v>
      </c>
      <c r="B55" t="str">
        <v xml:space="preserve">VA4760100   </v>
      </c>
      <c r="C55" t="str">
        <v>RICHMOND, CITY OF</v>
      </c>
      <c r="D55" t="str">
        <v xml:space="preserve">SW </v>
      </c>
      <c r="E55">
        <v>233655</v>
      </c>
      <c r="F55">
        <v>83254</v>
      </c>
    </row>
    <row r="56" spans="1:6" x14ac:dyDescent="0.25">
      <c r="A56" t="str">
        <v>ROCKBRIDGE COUNTY</v>
      </c>
      <c r="B56" t="str">
        <v xml:space="preserve">VA2163400   </v>
      </c>
      <c r="C56" t="str">
        <v>LONG HOLLOW</v>
      </c>
      <c r="D56" t="str">
        <v>GUP</v>
      </c>
      <c r="E56">
        <v>584</v>
      </c>
      <c r="F56">
        <v>243</v>
      </c>
    </row>
    <row r="57" spans="1:6" x14ac:dyDescent="0.25">
      <c r="A57" t="str">
        <v>ROCKBRIDGE COUNTY</v>
      </c>
      <c r="B57" t="str">
        <v xml:space="preserve">VA2163625   </v>
      </c>
      <c r="C57" t="str">
        <v>NATURAL BRIDGE STATION / ARNOLDS VALLEY</v>
      </c>
      <c r="D57" t="str">
        <v xml:space="preserve">GW </v>
      </c>
      <c r="E57">
        <v>919</v>
      </c>
      <c r="F57">
        <v>386</v>
      </c>
    </row>
    <row r="58" spans="1:6" x14ac:dyDescent="0.25">
      <c r="A58" t="str">
        <v>ROCKBRIDGE COUNTY</v>
      </c>
      <c r="B58" t="str">
        <v xml:space="preserve">VA2163650   </v>
      </c>
      <c r="C58" t="str">
        <v>N. LEXINGTON-FAIRFIELD-RAPHINE [RCPSA]</v>
      </c>
      <c r="D58" t="str">
        <v>SWP</v>
      </c>
      <c r="E58">
        <v>4711</v>
      </c>
      <c r="F58">
        <v>1963</v>
      </c>
    </row>
    <row r="59" spans="1:6" x14ac:dyDescent="0.25">
      <c r="A59" t="str">
        <v>ROCKBRIDGE COUNTY</v>
      </c>
      <c r="B59" t="str">
        <v xml:space="preserve">VA2163701   </v>
      </c>
      <c r="C59" t="str">
        <v>RIVERMONT HEIGHTS</v>
      </c>
      <c r="D59" t="str">
        <v>GUP</v>
      </c>
      <c r="E59">
        <v>120</v>
      </c>
      <c r="F59">
        <v>50</v>
      </c>
    </row>
    <row r="60" spans="1:6" x14ac:dyDescent="0.25">
      <c r="A60" t="str">
        <v>SHENANDOAH COUNTY</v>
      </c>
      <c r="B60" t="str">
        <v xml:space="preserve">VA2171250   </v>
      </c>
      <c r="C60" t="str">
        <v>STONEY CREEK SANITARY DISTRICT</v>
      </c>
      <c r="D60" t="str">
        <v xml:space="preserve">GU </v>
      </c>
      <c r="E60">
        <v>2578</v>
      </c>
      <c r="F60">
        <v>1706</v>
      </c>
    </row>
    <row r="61" spans="1:6" x14ac:dyDescent="0.25">
      <c r="A61" t="str">
        <v>SHENANDOAH COUNTY</v>
      </c>
      <c r="B61" t="str">
        <v xml:space="preserve">VA2171800   </v>
      </c>
      <c r="C61" t="str">
        <v>TOMS BROOK-MAURERTOWN SANITARY DISTRICT</v>
      </c>
      <c r="D61" t="str">
        <v xml:space="preserve">GU </v>
      </c>
      <c r="E61">
        <v>1548</v>
      </c>
      <c r="F61">
        <v>619</v>
      </c>
    </row>
    <row r="62" spans="1:6" x14ac:dyDescent="0.25">
      <c r="A62" t="str">
        <v>SOUTHAMPTON COUNTY</v>
      </c>
      <c r="B62" t="str">
        <v xml:space="preserve">VA3175100   </v>
      </c>
      <c r="C62" t="str">
        <v>BOYKINS-BRANCHVILLE SYSTEM</v>
      </c>
      <c r="D62" t="str">
        <v xml:space="preserve">GW </v>
      </c>
      <c r="E62">
        <v>1430</v>
      </c>
      <c r="F62">
        <v>534</v>
      </c>
    </row>
    <row r="63" spans="1:6" x14ac:dyDescent="0.25">
      <c r="A63" t="str">
        <v>SOUTHAMPTON COUNTY</v>
      </c>
      <c r="B63" t="str">
        <v xml:space="preserve">VA3175300   </v>
      </c>
      <c r="C63" t="str">
        <v>DREWRYVILLE</v>
      </c>
      <c r="D63" t="str">
        <v xml:space="preserve">GW </v>
      </c>
      <c r="E63">
        <v>185</v>
      </c>
      <c r="F63">
        <v>72</v>
      </c>
    </row>
    <row r="64" spans="1:6" x14ac:dyDescent="0.25">
      <c r="A64" t="str">
        <v>SOUTHAMPTON COUNTY</v>
      </c>
      <c r="B64" t="str">
        <v xml:space="preserve">VA3175400   </v>
      </c>
      <c r="C64" t="str">
        <v>TOWN OF IVOR</v>
      </c>
      <c r="D64" t="str">
        <v xml:space="preserve">GW </v>
      </c>
      <c r="E64">
        <v>410</v>
      </c>
      <c r="F64">
        <v>252</v>
      </c>
    </row>
    <row r="65" spans="1:6" x14ac:dyDescent="0.25">
      <c r="A65" t="str">
        <v>SOUTHAMPTON COUNTY</v>
      </c>
      <c r="B65" t="str">
        <v xml:space="preserve">VA3175860   </v>
      </c>
      <c r="C65" t="str">
        <v>WHITE TAIL RESORT</v>
      </c>
      <c r="D65" t="str">
        <v xml:space="preserve">GW </v>
      </c>
      <c r="E65">
        <v>356</v>
      </c>
      <c r="F65">
        <v>28</v>
      </c>
    </row>
    <row r="66" spans="1:6" x14ac:dyDescent="0.25">
      <c r="A66" t="str">
        <v>SPOTSYLVANIA COUNTY</v>
      </c>
      <c r="B66" t="str">
        <v xml:space="preserve">VA6177266   </v>
      </c>
      <c r="C66" t="str">
        <v>LYNN CASTLE PARK</v>
      </c>
      <c r="D66" t="str">
        <v xml:space="preserve">GW </v>
      </c>
      <c r="E66">
        <v>120</v>
      </c>
      <c r="F66">
        <v>40</v>
      </c>
    </row>
    <row r="67" spans="1:6" x14ac:dyDescent="0.25">
      <c r="A67" t="str">
        <v>SPOTSYLVANIA COUNTY</v>
      </c>
      <c r="B67" t="str">
        <v xml:space="preserve">VA6177300   </v>
      </c>
      <c r="C67" t="str">
        <v>SPOTSYLVANIA COUNTY UTILITIES</v>
      </c>
      <c r="D67" t="str">
        <v xml:space="preserve">SW </v>
      </c>
      <c r="E67">
        <v>95686</v>
      </c>
      <c r="F67">
        <v>33574</v>
      </c>
    </row>
    <row r="68" spans="1:6" x14ac:dyDescent="0.25">
      <c r="A68" t="str">
        <v>SUSSEX COUNTY</v>
      </c>
      <c r="B68" t="str">
        <v xml:space="preserve">VA3183950   </v>
      </c>
      <c r="C68" t="str">
        <v>WAVERLY, TOWN OF</v>
      </c>
      <c r="D68" t="str">
        <v xml:space="preserve">GW </v>
      </c>
      <c r="E68">
        <v>2640</v>
      </c>
      <c r="F68">
        <v>1150</v>
      </c>
    </row>
    <row r="69" spans="1:6" x14ac:dyDescent="0.25">
      <c r="A69" t="str">
        <v>WESTMORELAND COUNTY</v>
      </c>
      <c r="B69" t="str">
        <v xml:space="preserve">VA4193040   </v>
      </c>
      <c r="C69" t="str">
        <v>ADAMS GROVE</v>
      </c>
      <c r="D69" t="str">
        <v xml:space="preserve">GW </v>
      </c>
      <c r="E69">
        <v>33</v>
      </c>
      <c r="F69">
        <v>10</v>
      </c>
    </row>
    <row r="70" spans="1:6" x14ac:dyDescent="0.25">
      <c r="A70" t="str">
        <v>WESTMORELAND COUNTY</v>
      </c>
      <c r="B70" t="str">
        <v xml:space="preserve">VA4193120   </v>
      </c>
      <c r="C70" t="str">
        <v>BERKLEY BEACH - EBB TIDE BEACH</v>
      </c>
      <c r="D70" t="str">
        <v xml:space="preserve">GW </v>
      </c>
      <c r="E70">
        <v>892</v>
      </c>
      <c r="F70">
        <v>446</v>
      </c>
    </row>
    <row r="71" spans="1:6" x14ac:dyDescent="0.25">
      <c r="A71" t="str">
        <v>WESTMORELAND COUNTY</v>
      </c>
      <c r="B71" t="str">
        <v xml:space="preserve">VA4193240   </v>
      </c>
      <c r="C71" t="str">
        <v>CABIN POINT AND GLEBE HARBOUR</v>
      </c>
      <c r="D71" t="str">
        <v xml:space="preserve">GW </v>
      </c>
      <c r="E71">
        <v>1450</v>
      </c>
      <c r="F71">
        <v>601</v>
      </c>
    </row>
    <row r="72" spans="1:6" x14ac:dyDescent="0.25">
      <c r="A72" t="str">
        <v>WESTMORELAND COUNTY</v>
      </c>
      <c r="B72" t="str">
        <v xml:space="preserve">VA4193320   </v>
      </c>
      <c r="C72" t="str">
        <v>VA AMERICAN DARL SUBDIVISION</v>
      </c>
      <c r="D72" t="str">
        <v xml:space="preserve">GW </v>
      </c>
      <c r="E72">
        <v>63</v>
      </c>
      <c r="F72">
        <v>25</v>
      </c>
    </row>
    <row r="73" spans="1:6" x14ac:dyDescent="0.25">
      <c r="A73" t="str">
        <v>WESTMORELAND COUNTY</v>
      </c>
      <c r="B73" t="str">
        <v xml:space="preserve">VA4193360   </v>
      </c>
      <c r="C73" t="str">
        <v>DRIFTWOOD BEACH</v>
      </c>
      <c r="D73" t="str">
        <v xml:space="preserve">GW </v>
      </c>
      <c r="E73">
        <v>125</v>
      </c>
      <c r="F73">
        <v>50</v>
      </c>
    </row>
    <row r="74" spans="1:6" x14ac:dyDescent="0.25">
      <c r="A74" t="str">
        <v>WESTMORELAND COUNTY</v>
      </c>
      <c r="B74" t="str">
        <v xml:space="preserve">VA4193520   </v>
      </c>
      <c r="C74" t="str">
        <v>BLEAK HALL</v>
      </c>
      <c r="D74" t="str">
        <v xml:space="preserve">GW </v>
      </c>
      <c r="E74">
        <v>143</v>
      </c>
      <c r="F74">
        <v>57</v>
      </c>
    </row>
    <row r="75" spans="1:6" x14ac:dyDescent="0.25">
      <c r="A75" t="str">
        <v>WESTMORELAND COUNTY</v>
      </c>
      <c r="B75" t="str">
        <v xml:space="preserve">VA4193670   </v>
      </c>
      <c r="C75" t="str">
        <v>MONTROSS MOBILE HOME VILLAGE</v>
      </c>
      <c r="D75" t="str">
        <v xml:space="preserve">GW </v>
      </c>
      <c r="E75">
        <v>40</v>
      </c>
      <c r="F75">
        <v>16</v>
      </c>
    </row>
    <row r="76" spans="1:6" x14ac:dyDescent="0.25">
      <c r="A76" t="str">
        <v>WESTMORELAND COUNTY</v>
      </c>
      <c r="B76" t="str">
        <v xml:space="preserve">VA4193706   </v>
      </c>
      <c r="C76" t="str">
        <v>OLD PROSPECT LANDING</v>
      </c>
      <c r="D76" t="str">
        <v xml:space="preserve">GW </v>
      </c>
      <c r="E76">
        <v>78</v>
      </c>
      <c r="F76">
        <v>31</v>
      </c>
    </row>
    <row r="77" spans="1:6" x14ac:dyDescent="0.25">
      <c r="A77" t="str">
        <v>WESTMORELAND COUNTY</v>
      </c>
      <c r="B77" t="str">
        <v xml:space="preserve">VA4193720   </v>
      </c>
      <c r="C77" t="str">
        <v>PLACID BAY ESTATES</v>
      </c>
      <c r="D77" t="str">
        <v xml:space="preserve">GW </v>
      </c>
      <c r="E77">
        <v>946</v>
      </c>
      <c r="F77">
        <v>438</v>
      </c>
    </row>
    <row r="78" spans="1:6" x14ac:dyDescent="0.25">
      <c r="A78" t="str">
        <v>WESTMORELAND COUNTY</v>
      </c>
      <c r="B78" t="str">
        <v xml:space="preserve">VA4193760   </v>
      </c>
      <c r="C78" t="str">
        <v>POTOMAC WESTMORELAND SHORES</v>
      </c>
      <c r="D78" t="str">
        <v xml:space="preserve">GW </v>
      </c>
      <c r="E78">
        <v>1743</v>
      </c>
      <c r="F78">
        <v>697</v>
      </c>
    </row>
    <row r="79" spans="1:6" x14ac:dyDescent="0.25">
      <c r="A79" t="str">
        <v>WESTMORELAND COUNTY</v>
      </c>
      <c r="B79" t="str">
        <v xml:space="preserve">VA4193920   </v>
      </c>
      <c r="C79" t="str">
        <v>STRATFORD HARBOUR</v>
      </c>
      <c r="D79" t="str">
        <v xml:space="preserve">GW </v>
      </c>
      <c r="E79">
        <v>1230</v>
      </c>
      <c r="F79">
        <v>492</v>
      </c>
    </row>
    <row r="80" spans="1:6" x14ac:dyDescent="0.25">
      <c r="A80" t="str">
        <v>WILLIAMSBURG CITY</v>
      </c>
      <c r="B80" t="str">
        <v xml:space="preserve">VA3830850   </v>
      </c>
      <c r="C80" t="str">
        <v>WILLIAMSBURG, CITY OF</v>
      </c>
      <c r="D80" t="str">
        <v xml:space="preserve">SW </v>
      </c>
      <c r="E80">
        <v>16300</v>
      </c>
      <c r="F80">
        <v>5046</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E6D36C-B05F-43F5-9770-E9E9BF3A8955}">
          <x14:formula1>
            <xm:f>'Community 2026'!$H$1060:$H$1062</xm:f>
          </x14:formula1>
          <xm:sqref>A1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2E92AE5893E44C8337E82A29B4E4A2" ma:contentTypeVersion="20" ma:contentTypeDescription="Create a new document." ma:contentTypeScope="" ma:versionID="ba3ce7a7a4e0ea0323580547f00b8226">
  <xsd:schema xmlns:xsd="http://www.w3.org/2001/XMLSchema" xmlns:xs="http://www.w3.org/2001/XMLSchema" xmlns:p="http://schemas.microsoft.com/office/2006/metadata/properties" xmlns:ns2="65108f5f-d863-4deb-8bfa-7325c4e65386" xmlns:ns3="6d5ba606-d727-4593-8897-7dc4a37dc99b" targetNamespace="http://schemas.microsoft.com/office/2006/metadata/properties" ma:root="true" ma:fieldsID="32b25e103bb3fbaf5ab5ac5dcc0ac4cf" ns2:_="" ns3:_="">
    <xsd:import namespace="65108f5f-d863-4deb-8bfa-7325c4e65386"/>
    <xsd:import namespace="6d5ba606-d727-4593-8897-7dc4a37dc9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AssignTo" minOccurs="0"/>
                <xsd:element ref="ns2:Status" minOccurs="0"/>
                <xsd:element ref="ns2:DateCommentToDPU" minOccurs="0"/>
                <xsd:element ref="ns2:DateReceivedfromDPU" minOccurs="0"/>
                <xsd:element ref="ns2:DateTim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108f5f-d863-4deb-8bfa-7325c4e6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AssignTo" ma:index="22" nillable="true" ma:displayName="Assign To" ma:format="Dropdown" ma:internalName="AssignTo">
      <xsd:simpleType>
        <xsd:restriction base="dms:Note">
          <xsd:maxLength value="255"/>
        </xsd:restriction>
      </xsd:simpleType>
    </xsd:element>
    <xsd:element name="Status" ma:index="23" nillable="true" ma:displayName="Status" ma:format="Dropdown" ma:internalName="Status">
      <xsd:simpleType>
        <xsd:restriction base="dms:Choice">
          <xsd:enumeration value="Reviewing"/>
          <xsd:enumeration value="Review Completed"/>
          <xsd:enumeration value="Comments Sent Out"/>
          <xsd:enumeration value="Revisions Received"/>
          <xsd:enumeration value="Approve"/>
        </xsd:restriction>
      </xsd:simpleType>
    </xsd:element>
    <xsd:element name="DateCommentToDPU" ma:index="24" nillable="true" ma:displayName="Date Comment To DPU" ma:format="Dropdown" ma:internalName="DateCommentToDPU">
      <xsd:simpleType>
        <xsd:restriction base="dms:Text">
          <xsd:maxLength value="255"/>
        </xsd:restriction>
      </xsd:simpleType>
    </xsd:element>
    <xsd:element name="DateReceivedfromDPU" ma:index="25" nillable="true" ma:displayName="Date Received from DPU" ma:format="Dropdown" ma:internalName="DateReceivedfromDPU">
      <xsd:simpleType>
        <xsd:restriction base="dms:Text">
          <xsd:maxLength value="255"/>
        </xsd:restriction>
      </xsd:simpleType>
    </xsd:element>
    <xsd:element name="DateTime" ma:index="26" nillable="true" ma:displayName="Date &amp; Time" ma:default="[today]" ma:format="DateTime" ma:indexed="true" ma:internalName="DateTime">
      <xsd:simpleType>
        <xsd:restriction base="dms:DateTime"/>
      </xsd:simpleType>
    </xsd:element>
    <xsd:element name="Info" ma:index="27" nillable="true" ma:displayName="Info" ma:format="Dropdown" ma:internalName="Inf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5ba606-d727-4593-8897-7dc4a37dc99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c7b50a-40cc-4352-b48d-94793edd22f2}" ma:internalName="TaxCatchAll" ma:showField="CatchAllData" ma:web="6d5ba606-d727-4593-8897-7dc4a37dc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Time xmlns="65108f5f-d863-4deb-8bfa-7325c4e65386">2026-05-22T12:37:38+00:00</DateTime>
    <TaxCatchAll xmlns="6d5ba606-d727-4593-8897-7dc4a37dc99b" xsi:nil="true"/>
    <Info xmlns="65108f5f-d863-4deb-8bfa-7325c4e65386" xsi:nil="true"/>
    <DateCommentToDPU xmlns="65108f5f-d863-4deb-8bfa-7325c4e65386" xsi:nil="true"/>
    <Status xmlns="65108f5f-d863-4deb-8bfa-7325c4e65386" xsi:nil="true"/>
    <lcf76f155ced4ddcb4097134ff3c332f xmlns="65108f5f-d863-4deb-8bfa-7325c4e65386">
      <Terms xmlns="http://schemas.microsoft.com/office/infopath/2007/PartnerControls"/>
    </lcf76f155ced4ddcb4097134ff3c332f>
    <AssignTo xmlns="65108f5f-d863-4deb-8bfa-7325c4e65386" xsi:nil="true"/>
    <DateReceivedfromDPU xmlns="65108f5f-d863-4deb-8bfa-7325c4e65386" xsi:nil="true"/>
  </documentManagement>
</p:properties>
</file>

<file path=customXml/itemProps1.xml><?xml version="1.0" encoding="utf-8"?>
<ds:datastoreItem xmlns:ds="http://schemas.openxmlformats.org/officeDocument/2006/customXml" ds:itemID="{D85FD191-7FC2-45C0-A1AB-DE779B1F2D5A}">
  <ds:schemaRefs>
    <ds:schemaRef ds:uri="http://schemas.microsoft.com/sharepoint/v3/contenttype/forms"/>
  </ds:schemaRefs>
</ds:datastoreItem>
</file>

<file path=customXml/itemProps2.xml><?xml version="1.0" encoding="utf-8"?>
<ds:datastoreItem xmlns:ds="http://schemas.openxmlformats.org/officeDocument/2006/customXml" ds:itemID="{5409CCFC-9D67-443E-AC3D-D8BF9DD7D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108f5f-d863-4deb-8bfa-7325c4e65386"/>
    <ds:schemaRef ds:uri="6d5ba606-d727-4593-8897-7dc4a37dc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889A6A-A273-48CF-BAEF-3E3F545EC0A7}">
  <ds:schemaRefs>
    <ds:schemaRef ds:uri="http://schemas.microsoft.com/office/2006/metadata/properties"/>
    <ds:schemaRef ds:uri="http://schemas.microsoft.com/office/infopath/2007/PartnerControls"/>
    <ds:schemaRef ds:uri="65108f5f-d863-4deb-8bfa-7325c4e65386"/>
    <ds:schemaRef ds:uri="6d5ba606-d727-4593-8897-7dc4a37dc99b"/>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Community 2026</vt:lpstr>
      <vt:lpstr>Restriction Lists</vt:lpstr>
      <vt:lpstr>'Restriction Lists'!Print_Area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Smith, Stacey (VDH)</cp:lastModifiedBy>
  <cp:revision/>
  <dcterms:created xsi:type="dcterms:W3CDTF">2026-05-22T12:07:47Z</dcterms:created>
  <dcterms:modified xsi:type="dcterms:W3CDTF">2026-08-25T14:02:48Z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0x010100DB2E92AE5893E44C8337E82A29B4E4A2</vt:lpwstr>
  </property>
  <property fmtid="{D5CDD505-2E9C-101B-9397-08002B2CF9AE}" pid="3" name="MediaServiceImageTags">
    <vt:lpwstr/>
  </property>
</Properties>
</file>